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1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5a143035c648739/"/>
    </mc:Choice>
  </mc:AlternateContent>
  <xr:revisionPtr revIDLastSave="0" documentId="8_{2A230A5C-9F30-4A6A-B355-09FBF7DD37AB}" xr6:coauthVersionLast="47" xr6:coauthVersionMax="47" xr10:uidLastSave="{00000000-0000-0000-0000-000000000000}"/>
  <bookViews>
    <workbookView xWindow="-110" yWindow="-110" windowWidth="19420" windowHeight="10300" firstSheet="2" xr2:uid="{00000000-000D-0000-FFFF-FFFF00000000}"/>
  </bookViews>
  <sheets>
    <sheet name="2026-önköltség-intézm-tér.díj" sheetId="1" r:id="rId1"/>
    <sheet name="Szoc.pótlék tábla 2026." sheetId="2" r:id="rId2"/>
    <sheet name="Kieg. szoc.pótlék tábla 2026." sheetId="3" r:id="rId3"/>
    <sheet name="Sheet1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  <c r="I4" i="1"/>
  <c r="D14" i="1"/>
  <c r="D15" i="1"/>
  <c r="E15" i="1" s="1"/>
  <c r="D12" i="1"/>
  <c r="D13" i="1" s="1"/>
  <c r="K14" i="1"/>
  <c r="I3" i="1"/>
  <c r="C52" i="1"/>
  <c r="I6" i="1" l="1"/>
  <c r="K15" i="1" s="1"/>
  <c r="E62" i="1"/>
  <c r="E26" i="1" l="1"/>
  <c r="E54" i="1"/>
  <c r="E53" i="1"/>
  <c r="E25" i="1"/>
  <c r="B93" i="1"/>
  <c r="B94" i="1" s="1"/>
  <c r="B95" i="1" s="1"/>
  <c r="E27" i="1" l="1"/>
  <c r="E73" i="1"/>
  <c r="E72" i="1"/>
  <c r="E71" i="1"/>
  <c r="E70" i="1"/>
  <c r="E69" i="1"/>
  <c r="E68" i="1"/>
  <c r="E67" i="1"/>
  <c r="E66" i="1"/>
  <c r="E65" i="1"/>
  <c r="E64" i="1"/>
  <c r="E63" i="1"/>
  <c r="E61" i="1"/>
  <c r="E60" i="1"/>
  <c r="E59" i="1"/>
  <c r="E58" i="1"/>
  <c r="E57" i="1"/>
  <c r="E56" i="1"/>
  <c r="E55" i="1"/>
  <c r="E52" i="1"/>
  <c r="E47" i="1"/>
  <c r="E46" i="1"/>
  <c r="E45" i="1"/>
  <c r="E44" i="1"/>
  <c r="E43" i="1"/>
  <c r="E42" i="1"/>
  <c r="E41" i="1"/>
  <c r="E38" i="1"/>
  <c r="E37" i="1"/>
  <c r="E36" i="1"/>
  <c r="E35" i="1"/>
  <c r="E34" i="1"/>
  <c r="E33" i="1"/>
  <c r="E32" i="1"/>
  <c r="E22" i="1"/>
  <c r="E21" i="1"/>
  <c r="E20" i="1"/>
  <c r="E19" i="1"/>
  <c r="E18" i="1"/>
  <c r="E17" i="1"/>
  <c r="L14" i="1"/>
  <c r="M14" i="1" s="1"/>
  <c r="K13" i="1"/>
  <c r="L13" i="1" s="1"/>
  <c r="M13" i="1" s="1"/>
  <c r="E13" i="1"/>
  <c r="L15" i="1"/>
  <c r="E14" i="1"/>
  <c r="E12" i="1" l="1"/>
  <c r="E74" i="1"/>
  <c r="E48" i="1"/>
  <c r="L16" i="1"/>
  <c r="E39" i="1"/>
  <c r="E49" i="1" s="1"/>
  <c r="D16" i="1"/>
  <c r="E16" i="1" s="1"/>
  <c r="E80" i="1" l="1"/>
  <c r="E23" i="1"/>
  <c r="E28" i="1" l="1"/>
  <c r="E76" i="1" s="1"/>
  <c r="E79" i="1" l="1"/>
  <c r="E81" i="1" s="1"/>
  <c r="E82" i="1" s="1"/>
  <c r="E84" i="1" s="1"/>
  <c r="E85" i="1" s="1"/>
  <c r="E86" i="1" s="1"/>
  <c r="E87" i="1" s="1"/>
  <c r="B9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tc={6F915696-F07F-449A-962F-BCC2EB550DF4}</author>
    <author>tc={088AB6A1-FB06-48D7-9F77-DE77C3CE56CC}</author>
  </authors>
  <commentList>
    <comment ref="A98" authorId="0" shapeId="0" xr:uid="{6F915696-F07F-449A-962F-BCC2EB550DF4}">
      <text>
        <t>[Threaded comment]
Your version of Excel allows you to read this threaded comment; however, any edits to it will get removed if the file is opened in a newer version of Excel. Learn more: https://go.microsoft.com/fwlink/?linkid=870924
Comment:
    -  de legfeljebb 21x a fenntartó által meghatározott int.tér.napidij összegű átalány (21 nap a havi átlagos munkanapok száma és a napi int.tér.dij  - a példában 4214 Ft, de kevesebb is lehet - szorzata) személyi térítési díj is meghatározható</t>
      </text>
    </comment>
    <comment ref="B98" authorId="1" shapeId="0" xr:uid="{088AB6A1-FB06-48D7-9F77-DE77C3CE56CC}">
      <text>
        <t>[Threaded comment]
Your version of Excel allows you to read this threaded comment; however, any edits to it will get removed if the file is opened in a newer version of Excel. Learn more: https://go.microsoft.com/fwlink/?linkid=870924
Comment:
    Fenntartói döntéssel lehet az int.tér.dijat alacsonyabb összegben meghatározni</t>
      </text>
    </comment>
  </commentList>
</comments>
</file>

<file path=xl/sharedStrings.xml><?xml version="1.0" encoding="utf-8"?>
<sst xmlns="http://schemas.openxmlformats.org/spreadsheetml/2006/main" count="901" uniqueCount="312">
  <si>
    <t>Szolgáltatói önköltség sablon</t>
  </si>
  <si>
    <t>2026. évben</t>
  </si>
  <si>
    <t>Éves normatív támogatás / mutatószám alapján</t>
  </si>
  <si>
    <t xml:space="preserve">a költségvetési törvényben meghatározott 1 férőhelyre jutó 2026. évi támogatás </t>
  </si>
  <si>
    <t xml:space="preserve">Első lépésként kezdd a táblázat kitöltését a bevételeknél (H-J oszlopok). Írd be az I oszlopba a feladatmutató alapján igényelt állami támogatást és a dolgozók létszáma alapján igényelt szociális ágazati pótlék és kiegészitő ágazati pótlék összegét. A dolgozóknak kifizetett pótlékok bruttó összege automatikusan megjelenik a kiadások között is.  
</t>
  </si>
  <si>
    <t xml:space="preserve"> A költségek kitöltésével folytasd. A  bruttó bér cellába beírtuk egy fő teljes időben foglalkoztatott havi bruttó bérét ( a garantált bérminimum összegénél többel számoltunk,  az intézményi területen elérhető keresetek hatásának kompenzálása miatt). A példában egy dolgozóval számolunk, mivel 5 fős a családi bölcsőde. A munkáltató által fizetendő szociális hozzájárulási adót a következő sorban a beállított képlet kiadja. (KIVA esetén mások a számok!). Módosítsd a cellát a saját adatokkal. A táblázat további soraiba a felsorolt költségek között azt az egységköltséget írd be, ami a szolgáltatásodban felmerül. Ha van kiadás, ami a táblázatban nem szerepel, használd az egyéb elnevezésű sorokat.</t>
  </si>
  <si>
    <t>Bértámogatás</t>
  </si>
  <si>
    <t>489/2013 korm.rendelet bértámogatás címen 1 férőhelyre éves összeg 155500</t>
  </si>
  <si>
    <t>A személyi kiadások után a családi/munkahelyi bölcsődének helyet biztosító ingatlan dologi költségei (bérleti díj, rezsi) következnek. Azt figyeltük meg, hogy ez a kétfajta költség együttesen eléri vagy meghaladja az állami támogatás összegét a legtöbb fenntartónál.  A példában (is) a két rész összege magasabb, mint az éves állami támogatás összege, a fennmaradó kiadásokat a szülői térítési díjakból vagy egyéb forrásból kell fedeznünk.</t>
  </si>
  <si>
    <t xml:space="preserve">Évi bruttó ágazati pótlék/fő </t>
  </si>
  <si>
    <t>A havi bruttó ágazati pótlék (mértékét a 257/2000. Korm.rendelet határozza meg): január 1-től 26000 Ft a teljesen kezdő szolg.ny. személy esetében (közalk.tábla C fiz.osztály  1. fokozatnak megfelelően). Ha van segítő, akkor az ő éves pótlékát is számolni kell. A kincstártól igényelhető támogatás, mértéke megegyezik a kiadások között szereplő szoc.pótlékkal. A példában két fő havi 28 ezer ft szoc.ág.pótlékban részesül, van egy főállású szakember és mellette van egy 4 órás társgondozó is.</t>
  </si>
  <si>
    <t xml:space="preserve">A hiányzási szabályok alapján kalkulálunk. Az elmúlt években megváltozott a gondozási napok számítása. A korábbi teljesített gondozási nap számítás már csak a tört havi igénybevételnél maradt meg. Teljes hónapra szóló megállapodás esetén a férőhelyen a hiányzásokat nem kell levonni a teljesített gondozási napok számából egészen addig, amíg a havi hiányzás nem haladja meg a havi munkanapok számának felét. (Ha nem mindennapos a gyermek, akkor a megállapodásban rögzített időszak felét). Annál a gyermeknél akinek a hiányzása több mint 50% , ott a teljes hónapban nem jár utána az állami támogatást. Azokra a napokra sem jár a normatíva, amikor a gyermek az ellátást igénybe vette. Nyári zárvatartás időszaka alatt a megállapodással rendelkező gyerekek után jár a támogatás - még akkor is ha amúgy a nyitvatartási napokon több mint 50%-os volt a hiányzás (kivéve ha a családi bölcsőde a teljes hónapban zárva van, ez esetben nem jár senkinek sem az állami támogatás). </t>
  </si>
  <si>
    <t>Kiegészítő szociális pótlék</t>
  </si>
  <si>
    <t>32120 ft/hó/fő a kiegészítő pótlék ebben a példában</t>
  </si>
  <si>
    <t>Az intézményi térítési díjat tárgyév április 1-ig kell megállapítani fenntartói döntéssel. A döntés előkészítése során figyelembe kell venni, hogy a szolgáltatói önköltség tervezett összegét csökkenteni kell az igényelt állami támogatások összegével és az intézményi térítési díjat egy ellátott egy gondozási napjára vetítetten kell meghatározni (vagyis el kell osztani a hiányzási szabályok szerint tervezett gondozási napok összegével. Az intézményi téritési dij mértékegysége Ft/nap/fő. A háttérszámítás eredményénél magasabb összeget nem lehet meghatározni a fenntartó döntéseként. Az intézményi térítési díj összegét évente egyszer lehet módosítani, ha a folyamatok indokolják.  Ezen kivül a gyermekvédelmi törvényben meghatározott maximális összegnél sem lehet magasabb az intézményi téritési dij éves összege. Ez a szociális vetitési alap 300%-a, egy naptári évben 1024 ezer Ft/fő/év...</t>
  </si>
  <si>
    <t>Ágazati pótlék (kiegészítővel együtt) szociális hozzájárulási adó része</t>
  </si>
  <si>
    <t>Az ágazati pótlék utáni szociális hozzájárulási adó 13 %. KIVA esetében, vagy ahol nyugdíjast vagy GYES-ről, GYED-ről visszatérő anyukát foglalkoztatnak, és emiat a szociális hozzájárulási adót nem vagy nem teljes összegben kell megfizetni, ott a támogatás összege kevesebb. A kincstártól igényelhető támogatás mértéke megegyezik a kiadások között szereplő szoc.pótlék járulékával.</t>
  </si>
  <si>
    <t>ÖNKÖLTSÉGSZÁMÍTÁS</t>
  </si>
  <si>
    <t>Tervezett feladatmutató</t>
  </si>
  <si>
    <t xml:space="preserve">Ebben a példában 5 férőhelyes bölcsődét veszünk figyelembe, ahol minden férőhelyen van gyermek (1040 gond.nappal -90 % kapacitással - számolunk, ami eebben a példában egy becslés az új hiányzási szabályok miatt ilyen magas). Igényléskor beadott feladatmutatót kell ide beírni, ami  az előző 12 hónap átlagának max. 110 %-a lehet a már működőknél. </t>
  </si>
  <si>
    <t>Éves gondozási napok száma/fő</t>
  </si>
  <si>
    <t>Költségvetési tv.ben meghatározott technikai szám. A feladatellátási támogatás ktv.t tv. -ben szereplő éves összegét (I oszlop 1. sor) ezzel a számmal osztva, megkapjuk az  1 ellátottra és 1 napra  jutó  normatíva összegét.</t>
  </si>
  <si>
    <t>KÖLTSÉGEK</t>
  </si>
  <si>
    <t>egység</t>
  </si>
  <si>
    <t>egységek száma</t>
  </si>
  <si>
    <t>egységköltség</t>
  </si>
  <si>
    <t>összesen</t>
  </si>
  <si>
    <t>megjegyzés</t>
  </si>
  <si>
    <t>I. Személyi és az ingatlan használatát biztosító kiadások</t>
  </si>
  <si>
    <t xml:space="preserve">I/A - Személyi jellegű kifizetések </t>
  </si>
  <si>
    <t>BEVÉTELEK</t>
  </si>
  <si>
    <t>Bruttó bér(ek)</t>
  </si>
  <si>
    <t>hó</t>
  </si>
  <si>
    <t>Havi bruttó bér/ek összegét írd az egységköltség rovatba, a példa szerinti összeg helyett</t>
  </si>
  <si>
    <t>Állami finanszírozás bevételei</t>
  </si>
  <si>
    <t>Bruttó bér(ek) járuléka</t>
  </si>
  <si>
    <t>A szociális hozzájárulási adó mértéke 2025. évben 13 %, tehát a szorzószám 0,13!</t>
  </si>
  <si>
    <t>Normatív állami támogatás</t>
  </si>
  <si>
    <t xml:space="preserve">Szociális ágazati összevont pótlék  </t>
  </si>
  <si>
    <t>Bevétel oldalon kezd a kitöltést (I4 cella)! A cella értéke megegyezik az ott megadott összeggel.</t>
  </si>
  <si>
    <t xml:space="preserve">Bérkompenzáció </t>
  </si>
  <si>
    <t>Kiegészítő szociális ágazati összevont pótlék</t>
  </si>
  <si>
    <t>Bevétel oldalon kezd a kitöltést (I5 cella)! A cella értéke megegyezik az ott megadott összeggel.</t>
  </si>
  <si>
    <t>Ágazati pótlék és kieg. ág.pótlék</t>
  </si>
  <si>
    <t>Ágazati és kiegészítő pótlék járuléka</t>
  </si>
  <si>
    <t>Állami finanszírozás bevételei összesen</t>
  </si>
  <si>
    <t>Munkába járás</t>
  </si>
  <si>
    <t>a saját költségek beírása a képletekbe, illetve a hiányzó kiadások beillesztése….</t>
  </si>
  <si>
    <t>Béren kívüli juttatások</t>
  </si>
  <si>
    <t>év</t>
  </si>
  <si>
    <t>Betegszabadság, szülés utáni szabadság</t>
  </si>
  <si>
    <t>Táppénz</t>
  </si>
  <si>
    <t>Helyettesítés, túlóra költsége</t>
  </si>
  <si>
    <t>egyéb: hálózatnál koordinátor, önálló szolgáltatónál plusz admin.szolg., tanácsadás</t>
  </si>
  <si>
    <t>I/A - Személyi jellegű kifizetések összesen</t>
  </si>
  <si>
    <t>I/B - Ingatlan használatával kapcsolatos dologi (rendszeres havi) kiadások</t>
  </si>
  <si>
    <t xml:space="preserve">bérleti díj </t>
  </si>
  <si>
    <t>rezsi (ingatlannal összefüggő rendszeres kiadások)</t>
  </si>
  <si>
    <t>I/B Ingatlanhasználati kiadások összesen</t>
  </si>
  <si>
    <t>I. Személyi és ingatlanhasználati kiadások összesen:</t>
  </si>
  <si>
    <t>II. Amortizációs és beruházási költségek</t>
  </si>
  <si>
    <t>II/A - Több évet érintő (amortizációs) költségek</t>
  </si>
  <si>
    <t>nagy értékű bútor amortizásiós költsége</t>
  </si>
  <si>
    <t>háztartási gépek amortizációs költsége</t>
  </si>
  <si>
    <t>irodatechnikai gépek amortizációs költsége</t>
  </si>
  <si>
    <t>játszótér kialakítása - amortizációs költség</t>
  </si>
  <si>
    <t>építési költség - amortizáció</t>
  </si>
  <si>
    <t>állagmegóvás - amortizáció</t>
  </si>
  <si>
    <t>egyéb - amortizáció</t>
  </si>
  <si>
    <t>II/A - Több évet érintő (amortizációs) költségek összesen</t>
  </si>
  <si>
    <t>II/B. - Beruházások</t>
  </si>
  <si>
    <t>játszótér kialakítása</t>
  </si>
  <si>
    <t>bútorok beszerzése</t>
  </si>
  <si>
    <t>nagy értékű játékok</t>
  </si>
  <si>
    <t>állagmegóvás</t>
  </si>
  <si>
    <t>egyéb…..</t>
  </si>
  <si>
    <t>II/B Beruházások összesen</t>
  </si>
  <si>
    <t>II. Amortizációs és beruházási költségek összesen</t>
  </si>
  <si>
    <t>III. Egyéb működési költségek</t>
  </si>
  <si>
    <t>gyermekek étkeztetése</t>
  </si>
  <si>
    <t>terv. gond.nap</t>
  </si>
  <si>
    <t xml:space="preserve"> egy napi étkezés díj összegnél írd be a saját adatodat</t>
  </si>
  <si>
    <t>bérszámfejtés, könyvelés</t>
  </si>
  <si>
    <t>bankköltség</t>
  </si>
  <si>
    <t>telefon, internet</t>
  </si>
  <si>
    <t>postaköltség</t>
  </si>
  <si>
    <t>irodaszerek (patron, papír, tűzőkapocs…)</t>
  </si>
  <si>
    <t>alaptevékenység kellékei 1. (festék, karton, színes…)</t>
  </si>
  <si>
    <t>alaptevékenység kellékei 2. (kis értékű játékok, könyvek)</t>
  </si>
  <si>
    <t>alaptevékenység kellékei 4. (gyógyszer, kötszer, eü. láda…)</t>
  </si>
  <si>
    <t>takarító- és tisztítószerek, eszközök</t>
  </si>
  <si>
    <t>biztosítás</t>
  </si>
  <si>
    <t>foglalk. orvos</t>
  </si>
  <si>
    <t>tájékoztatás (pl. honlap, szórólap…)</t>
  </si>
  <si>
    <t>szakkönyv, folyóirat</t>
  </si>
  <si>
    <t>elektronikus aláírás előfizetése</t>
  </si>
  <si>
    <t>felülvizsgálatok (tűzoltó készülékek), rovarirtás…</t>
  </si>
  <si>
    <t>szabályzatok elkészítése, megújítása (pl.: tűz- és balestevédelem…)</t>
  </si>
  <si>
    <t>épületüzemeltetés, kertfenntartás, karbantartási eszközök</t>
  </si>
  <si>
    <t>továbbképzés költsége</t>
  </si>
  <si>
    <t>egyéb: ….</t>
  </si>
  <si>
    <t>egyéb: …</t>
  </si>
  <si>
    <t>A fenti (III.rész) költségek részletes beírása helyett egy becsült összeg</t>
  </si>
  <si>
    <t xml:space="preserve">III. Egyéb működési költségek összesen </t>
  </si>
  <si>
    <t>Teljes önköltség</t>
  </si>
  <si>
    <t>Az állami támogatás szerepe a költségek fedezésében:</t>
  </si>
  <si>
    <t>Személyi és ingatlanhasználati kiadások költsége (I. rész)</t>
  </si>
  <si>
    <t>Összes állami támogatás</t>
  </si>
  <si>
    <t>Állami támogatás összegét meghaladó költségek az I. részben</t>
  </si>
  <si>
    <t xml:space="preserve"> Látható, hogy az állami támogatás teljes egészében a bérek és ingatlanhasználati költségekre fordítódik, de azt nem fedezi.  </t>
  </si>
  <si>
    <t>Beruházási felújítási és egyéb dologi költségek (II. és III. rész) az állami támogatást meghaladó személyi és ingatlanhasználati költségrésszel növelve (erre fedezet a szülői térítési díj és egyéb forrás lehet)</t>
  </si>
  <si>
    <t>Amennyiben nincs más forrás, akkor van egyensúlyban a költségvetés, ha a szülői térítési díj éves összege eléri a 4826560 Ft-ot</t>
  </si>
  <si>
    <t>5 férőhelyre havi szülői befizetés</t>
  </si>
  <si>
    <t>1 gyerekre jutó szülői befizetés 1 hónapra</t>
  </si>
  <si>
    <t>1 gyerekre jutó szülői befizetés 1 napra</t>
  </si>
  <si>
    <t>A nyári zárva tartáson kívül őszi téli és tavaszi időszakokban további 12 nap zárva lesz a bölcsőde</t>
  </si>
  <si>
    <t>4022 ft/nap összeget akkor lehet az intézményi térítési díjként meghatározni ha a gyermekvédelmi törvényben meghatározott korlátnál nem magasabb.</t>
  </si>
  <si>
    <t>A személyi térítési díj nem lehet magasabb az intézményi térítési díjnál, legfeljebb azzal megegyező lehet. Az intézményi térítési díj mértékére vonatkozó szabály szerint:</t>
  </si>
  <si>
    <t>Összevetés a szociális vetítési alap éves összegének 300 %-ával. (Ez a korábbi öregségi nyugdíjminimumot váltja, hatályos 2023. évtől):</t>
  </si>
  <si>
    <t>A gyermekvédelmi tv. Meghatározza, hogy éves szinten ennél nem lehet magasabb az intézményi térítési díj éves összege. Gyvt:"147.§ ...(5)  A költségvetési támogatásban részesülő munkahelyi bölcsőde és családi bölcsőde fenntartója által meghatározható intézményi térítési díj éves összege nem haladhatja meg a szociális vetítési alap összege 300%-ának a tizenkétszeresét."</t>
  </si>
  <si>
    <t xml:space="preserve">Szociális vetítési alap - 28500 ft/hó - éves összegének 300 %-a </t>
  </si>
  <si>
    <t xml:space="preserve">Egy hónapra jutó szociális vetítési alap 300 %-a </t>
  </si>
  <si>
    <t>Ennél nem lehet magasabb az alapellátásért kérhető havi személyi térítési díj</t>
  </si>
  <si>
    <t xml:space="preserve">Egy napra jutó szociális vetítési alap 300 %-a </t>
  </si>
  <si>
    <t xml:space="preserve">Egy napra arányosított összeg, mert ez az összehasonlítható közös mértékegység az intézményi térítési díjjal. Az intézményi térítési díj egy napra meghatározott összege ennél nem lehet magasabb. </t>
  </si>
  <si>
    <t>Visszatérve a példához:</t>
  </si>
  <si>
    <t>Intézményi térítési díj  (Ft/fő/nap) napi összege, 1 főre</t>
  </si>
  <si>
    <r>
      <t xml:space="preserve">Erről a napi összegről kell fenntartói határozatot hozni: 328/2011. (XII.29.) korm.rend.: "5. § (1) Az intézményi térítési díjat és a személyi térítési díjat – a bölcsőde és a családi napközi alapellátáson túli szolgáltatásai kivételével – 
a) házi gyermekfelügyelet esetében gondozási órára, 
</t>
    </r>
    <r>
      <rPr>
        <u/>
        <sz val="11"/>
        <color theme="1"/>
        <rFont val="Calibri"/>
        <family val="2"/>
        <charset val="238"/>
        <scheme val="minor"/>
      </rPr>
      <t xml:space="preserve">b) az a) pontban nem említett napközbeni ellátások esetében ellátási napra, </t>
    </r>
    <r>
      <rPr>
        <sz val="11"/>
        <color theme="1"/>
        <rFont val="Calibri"/>
        <family val="2"/>
        <scheme val="minor"/>
      </rPr>
      <t xml:space="preserve">
c) az átmeneti gondozás és az utógondozói ellátás esetében ellátási napra és hónapra 
vetítve kell megállapítani. "</t>
    </r>
  </si>
  <si>
    <t xml:space="preserve">A példában havi  személyi téritési dij is meghatározható </t>
  </si>
  <si>
    <r>
      <t xml:space="preserve">A személyi térítési díj havonta fizetendő, a jogszabály alapján ettől a fenntartó eltérően is rendelkezhet: 328/2011. (XII.29.) korm.rend.: ..."7. § (1) Ha a fenntartó eltérően nem rendelkezik, a személyi térítési díjat a) gyermekétkeztetésnél legfeljebb egy havi időtartamra előre, </t>
    </r>
    <r>
      <rPr>
        <u/>
        <sz val="11"/>
        <color theme="1"/>
        <rFont val="Calibri"/>
        <family val="2"/>
        <charset val="238"/>
        <scheme val="minor"/>
      </rPr>
      <t>b) a gyermekek napközbeni ellátásának igénybevétele esetén legfeljebb egy havi időtartamra előre,</t>
    </r>
    <r>
      <rPr>
        <sz val="11"/>
        <color theme="1"/>
        <rFont val="Calibri"/>
        <family val="2"/>
        <scheme val="minor"/>
      </rPr>
      <t xml:space="preserve"> c) az átmeneti gondozást nyújtó intézmény, valamint az utógondozói ellátás igénybevétele esetén havonta utólag kell megfizetni. (2) </t>
    </r>
    <r>
      <rPr>
        <u/>
        <sz val="11"/>
        <color theme="1"/>
        <rFont val="Calibri"/>
        <family val="2"/>
        <charset val="238"/>
        <scheme val="minor"/>
      </rPr>
      <t>Ha a bölcsődei gondozás,</t>
    </r>
    <r>
      <rPr>
        <sz val="11"/>
        <color theme="1"/>
        <rFont val="Calibri"/>
        <family val="2"/>
        <scheme val="minor"/>
      </rPr>
      <t xml:space="preserve"> a családi napközi, a családi gyermekfelügyelet, a gyermekek átmeneti gondozása vagy az utógondozói ellátás igénybevétele nem a hónap első napján kezdődik (tört havi ellátás), akkor az adott hónapra fizetendő személyi térítési díj a napi személyi térítési díj és az ellátási napok szorzata</t>
    </r>
  </si>
  <si>
    <t>257/2000.(XII.26.) Korm. rend. 5. számú melléklet</t>
  </si>
  <si>
    <t>Közalkalmazotti jogviszonyban töltött idő</t>
  </si>
  <si>
    <t>Fizetési osztály</t>
  </si>
  <si>
    <t>szám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</si>
  <si>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</si>
  <si>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</si>
  <si>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</si>
  <si>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</si>
  <si>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</si>
  <si>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</si>
  <si>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</si>
  <si>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</si>
  <si>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</si>
  <si>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</si>
  <si>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1.</t>
  </si>
  <si>
    <t>0–1 év között</t>
  </si>
  <si>
    <t>2.</t>
  </si>
  <si>
    <t>1–2 év között</t>
  </si>
  <si>
    <t>3.</t>
  </si>
  <si>
    <t>2–3 év között</t>
  </si>
  <si>
    <t>4.</t>
  </si>
  <si>
    <t>3–4 év között</t>
  </si>
  <si>
    <t>5.</t>
  </si>
  <si>
    <t>4–5 év között</t>
  </si>
  <si>
    <t>6.</t>
  </si>
  <si>
    <t>5–6 év között</t>
  </si>
  <si>
    <t>7.</t>
  </si>
  <si>
    <t>6–7 év között</t>
  </si>
  <si>
    <t>8.</t>
  </si>
  <si>
    <t>7–8 év között</t>
  </si>
  <si>
    <t>9.</t>
  </si>
  <si>
    <t>8–9 év között</t>
  </si>
  <si>
    <t>10.</t>
  </si>
  <si>
    <t>9–10 év között</t>
  </si>
  <si>
    <t>11.</t>
  </si>
  <si>
    <t>10–11 év között</t>
  </si>
  <si>
    <t>12.</t>
  </si>
  <si>
    <t>11–12 év között</t>
  </si>
  <si>
    <t>13.</t>
  </si>
  <si>
    <t>12–13 év között</t>
  </si>
  <si>
    <t>14.</t>
  </si>
  <si>
    <t>13–14 év között</t>
  </si>
  <si>
    <t>15.</t>
  </si>
  <si>
    <t>14–15 év között</t>
  </si>
  <si>
    <t>16.</t>
  </si>
  <si>
    <t>15–16 év között</t>
  </si>
  <si>
    <t>17.</t>
  </si>
  <si>
    <t>16–17 év között</t>
  </si>
  <si>
    <t>18.</t>
  </si>
  <si>
    <t>17–18 év között</t>
  </si>
  <si>
    <t>19.</t>
  </si>
  <si>
    <t>18–19 év között</t>
  </si>
  <si>
    <t>20.</t>
  </si>
  <si>
    <t>19–20 év között</t>
  </si>
  <si>
    <t>21.</t>
  </si>
  <si>
    <t>20–21 év között</t>
  </si>
  <si>
    <t>22.</t>
  </si>
  <si>
    <t>21–22 év között</t>
  </si>
  <si>
    <t>23.</t>
  </si>
  <si>
    <t>22–23 év között</t>
  </si>
  <si>
    <t>24.</t>
  </si>
  <si>
    <t>23–24 év között</t>
  </si>
  <si>
    <t>25.</t>
  </si>
  <si>
    <t>24–25 év között</t>
  </si>
  <si>
    <t>26.</t>
  </si>
  <si>
    <t>25–26 év között</t>
  </si>
  <si>
    <t>27.</t>
  </si>
  <si>
    <t>26–27 év között</t>
  </si>
  <si>
    <t>28.</t>
  </si>
  <si>
    <t>27–28 év között</t>
  </si>
  <si>
    <t>29.</t>
  </si>
  <si>
    <t>28–29 év között</t>
  </si>
  <si>
    <t>30.</t>
  </si>
  <si>
    <t>29–30 év között</t>
  </si>
  <si>
    <t>31.</t>
  </si>
  <si>
    <t>30–31 év között</t>
  </si>
  <si>
    <t>32.</t>
  </si>
  <si>
    <t>31–32 év között</t>
  </si>
  <si>
    <t>33.</t>
  </si>
  <si>
    <t>32–33 év között</t>
  </si>
  <si>
    <t>34.</t>
  </si>
  <si>
    <t>33–34 év között</t>
  </si>
  <si>
    <t>35.</t>
  </si>
  <si>
    <t>34–35 év között</t>
  </si>
  <si>
    <t>36.</t>
  </si>
  <si>
    <t>35–36 év között</t>
  </si>
  <si>
    <t>37.</t>
  </si>
  <si>
    <t>36–37 év között</t>
  </si>
  <si>
    <t>38.</t>
  </si>
  <si>
    <t>37–38 év között</t>
  </si>
  <si>
    <t>39.</t>
  </si>
  <si>
    <t>38–39 év között</t>
  </si>
  <si>
    <t>40.</t>
  </si>
  <si>
    <t>39–40 év között</t>
  </si>
  <si>
    <t>41.</t>
  </si>
  <si>
    <t>40–41 év között</t>
  </si>
  <si>
    <t>42.</t>
  </si>
  <si>
    <t>41–42 év között</t>
  </si>
  <si>
    <t>43.</t>
  </si>
  <si>
    <t>42–43 év között</t>
  </si>
  <si>
    <t>44.</t>
  </si>
  <si>
    <t>43–44 év között</t>
  </si>
  <si>
    <t>45.</t>
  </si>
  <si>
    <t>44–45 év között</t>
  </si>
  <si>
    <t>46.</t>
  </si>
  <si>
    <t>45–46 év között</t>
  </si>
  <si>
    <t>47.</t>
  </si>
  <si>
    <t>46–47 év között</t>
  </si>
  <si>
    <t>48.</t>
  </si>
  <si>
    <t>47–48 év között</t>
  </si>
  <si>
    <t>49.</t>
  </si>
  <si>
    <t>48 év felett</t>
  </si>
  <si>
    <t>257/2000.(XII.26.) Korm. rend. 8. számú melléklet</t>
  </si>
  <si>
    <t>K</t>
  </si>
  <si>
    <t>Közalkalmazotti jogviszonyban
töltött idő</t>
  </si>
  <si>
    <t>14 620</t>
  </si>
  <si>
    <t>31 820</t>
  </si>
  <si>
    <t>32 870</t>
  </si>
  <si>
    <t>39 920</t>
  </si>
  <si>
    <t>41 570</t>
  </si>
  <si>
    <t>14 770</t>
  </si>
  <si>
    <t>31 970</t>
  </si>
  <si>
    <t>33 470</t>
  </si>
  <si>
    <t>44 720</t>
  </si>
  <si>
    <t>32 420</t>
  </si>
  <si>
    <t>34 070</t>
  </si>
  <si>
    <t>42 770</t>
  </si>
  <si>
    <t>46 520</t>
  </si>
  <si>
    <t>14 920</t>
  </si>
  <si>
    <t>32 120</t>
  </si>
  <si>
    <t>33 170</t>
  </si>
  <si>
    <t>34 820</t>
  </si>
  <si>
    <t>44 120</t>
  </si>
  <si>
    <t>49 070</t>
  </si>
  <si>
    <t>15 070</t>
  </si>
  <si>
    <t>32 270</t>
  </si>
  <si>
    <t>33 770</t>
  </si>
  <si>
    <t>35 420</t>
  </si>
  <si>
    <t>45 320</t>
  </si>
  <si>
    <t>52 370</t>
  </si>
  <si>
    <t>15 220</t>
  </si>
  <si>
    <t>32 720</t>
  </si>
  <si>
    <t>34 370</t>
  </si>
  <si>
    <t>36 020</t>
  </si>
  <si>
    <t>48 320</t>
  </si>
  <si>
    <t>54 020</t>
  </si>
  <si>
    <t>15 670</t>
  </si>
  <si>
    <t>35 120</t>
  </si>
  <si>
    <t>36 770</t>
  </si>
  <si>
    <t>51 620</t>
  </si>
  <si>
    <t>55 520</t>
  </si>
  <si>
    <t>16 120</t>
  </si>
  <si>
    <t>37 670</t>
  </si>
  <si>
    <t>53 420</t>
  </si>
  <si>
    <t>57 020</t>
  </si>
  <si>
    <t>16 720</t>
  </si>
  <si>
    <t>36 920</t>
  </si>
  <si>
    <t>38 570</t>
  </si>
  <si>
    <t>54 770</t>
  </si>
  <si>
    <t>60 770</t>
  </si>
  <si>
    <t>17 170</t>
  </si>
  <si>
    <t>35 720</t>
  </si>
  <si>
    <t>37 970</t>
  </si>
  <si>
    <t>38 870</t>
  </si>
  <si>
    <t>55 370</t>
  </si>
  <si>
    <t>63 020</t>
  </si>
  <si>
    <t>17 620</t>
  </si>
  <si>
    <t>36 620</t>
  </si>
  <si>
    <t>39 170</t>
  </si>
  <si>
    <t>56 420</t>
  </si>
  <si>
    <t>66 770</t>
  </si>
  <si>
    <t>18 070</t>
  </si>
  <si>
    <t>37 520</t>
  </si>
  <si>
    <t>40 220</t>
  </si>
  <si>
    <t>59 270</t>
  </si>
  <si>
    <t>70 370</t>
  </si>
  <si>
    <t>18 520</t>
  </si>
  <si>
    <t>38 420</t>
  </si>
  <si>
    <t>40 820</t>
  </si>
  <si>
    <t>41 120</t>
  </si>
  <si>
    <t>61 970</t>
  </si>
  <si>
    <t>73 979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</si>
</sst>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Ft&quot;"/>
    <numFmt numFmtId="165" formatCode="#,##0\ _F_t"/>
  </numFmts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color rgb="FF002060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sz val="11"/>
      <name val="Calibri"/>
      <family val="2"/>
      <scheme val="minor"/>
    </font>
    <font>
      <sz val="11"/>
      <color theme="3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002060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charset val="238"/>
      <scheme val="minor"/>
    </font>
    <font>
      <sz val="8"/>
      <color rgb="FFFF0000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theme="4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"/>
      <name val="Calibri"/>
      <family val="2"/>
      <charset val="238"/>
      <scheme val="minor"/>
    </font>
    <font>
      <b/>
      <sz val="11"/>
      <color rgb="FF00B050"/>
      <name val="Calibri"/>
      <family val="2"/>
      <charset val="238"/>
      <scheme val="minor"/>
    </font>
    <font>
      <i/>
      <u/>
      <sz val="24.75"/>
      <color rgb="FF000000"/>
      <name val="Open Sans"/>
      <family val="2"/>
      <charset val="1"/>
    </font>
    <font>
      <b/>
      <sz val="24.75"/>
      <color rgb="FF000000"/>
      <name val="Open Sans"/>
      <family val="2"/>
      <charset val="1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</fills>
  <borders count="45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indexed="64"/>
      </right>
      <top style="double">
        <color auto="1"/>
      </top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225">
    <xf numFmtId="0" fontId="0" fillId="0" borderId="0" xfId="0"/>
    <xf numFmtId="0" fontId="0" fillId="2" borderId="4" xfId="0" applyFill="1" applyBorder="1"/>
    <xf numFmtId="0" fontId="0" fillId="2" borderId="7" xfId="0" applyFill="1" applyBorder="1"/>
    <xf numFmtId="0" fontId="0" fillId="2" borderId="0" xfId="0" applyFill="1"/>
    <xf numFmtId="0" fontId="0" fillId="2" borderId="8" xfId="0" applyFill="1" applyBorder="1"/>
    <xf numFmtId="0" fontId="7" fillId="2" borderId="0" xfId="0" applyFont="1" applyFill="1" applyAlignment="1">
      <alignment vertical="top" wrapText="1"/>
    </xf>
    <xf numFmtId="164" fontId="0" fillId="2" borderId="0" xfId="0" applyNumberFormat="1" applyFill="1"/>
    <xf numFmtId="0" fontId="4" fillId="8" borderId="1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3" fontId="4" fillId="2" borderId="7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3" borderId="12" xfId="0" applyFont="1" applyFill="1" applyBorder="1"/>
    <xf numFmtId="0" fontId="4" fillId="3" borderId="13" xfId="0" applyFont="1" applyFill="1" applyBorder="1"/>
    <xf numFmtId="0" fontId="4" fillId="2" borderId="4" xfId="0" applyFont="1" applyFill="1" applyBorder="1"/>
    <xf numFmtId="0" fontId="4" fillId="3" borderId="14" xfId="0" applyFont="1" applyFill="1" applyBorder="1"/>
    <xf numFmtId="0" fontId="4" fillId="3" borderId="3" xfId="0" applyFont="1" applyFill="1" applyBorder="1"/>
    <xf numFmtId="3" fontId="0" fillId="2" borderId="7" xfId="0" applyNumberFormat="1" applyFill="1" applyBorder="1"/>
    <xf numFmtId="3" fontId="0" fillId="0" borderId="0" xfId="0" applyNumberFormat="1"/>
    <xf numFmtId="164" fontId="0" fillId="0" borderId="0" xfId="0" applyNumberFormat="1"/>
    <xf numFmtId="0" fontId="4" fillId="2" borderId="0" xfId="0" applyFont="1" applyFill="1"/>
    <xf numFmtId="0" fontId="4" fillId="10" borderId="15" xfId="0" applyFont="1" applyFill="1" applyBorder="1" applyAlignment="1">
      <alignment vertical="top"/>
    </xf>
    <xf numFmtId="164" fontId="0" fillId="10" borderId="16" xfId="0" applyNumberFormat="1" applyFill="1" applyBorder="1" applyAlignment="1">
      <alignment vertical="top"/>
    </xf>
    <xf numFmtId="165" fontId="0" fillId="10" borderId="16" xfId="0" applyNumberFormat="1" applyFill="1" applyBorder="1" applyAlignment="1">
      <alignment vertical="top"/>
    </xf>
    <xf numFmtId="164" fontId="12" fillId="6" borderId="15" xfId="0" applyNumberFormat="1" applyFont="1" applyFill="1" applyBorder="1" applyAlignment="1">
      <alignment vertical="top"/>
    </xf>
    <xf numFmtId="0" fontId="0" fillId="10" borderId="17" xfId="0" applyFill="1" applyBorder="1" applyAlignment="1">
      <alignment vertical="top" wrapText="1"/>
    </xf>
    <xf numFmtId="0" fontId="4" fillId="2" borderId="6" xfId="0" applyFont="1" applyFill="1" applyBorder="1" applyAlignment="1">
      <alignment vertical="top"/>
    </xf>
    <xf numFmtId="164" fontId="0" fillId="2" borderId="6" xfId="0" applyNumberFormat="1" applyFill="1" applyBorder="1" applyAlignment="1">
      <alignment vertical="top"/>
    </xf>
    <xf numFmtId="165" fontId="0" fillId="2" borderId="6" xfId="0" applyNumberFormat="1" applyFill="1" applyBorder="1" applyAlignment="1">
      <alignment vertical="top"/>
    </xf>
    <xf numFmtId="0" fontId="0" fillId="2" borderId="6" xfId="0" applyFill="1" applyBorder="1" applyAlignment="1">
      <alignment vertical="top" wrapText="1"/>
    </xf>
    <xf numFmtId="0" fontId="0" fillId="2" borderId="0" xfId="0" applyFill="1" applyAlignment="1">
      <alignment vertical="top"/>
    </xf>
    <xf numFmtId="164" fontId="0" fillId="2" borderId="0" xfId="0" applyNumberFormat="1" applyFill="1" applyAlignment="1">
      <alignment vertical="top"/>
    </xf>
    <xf numFmtId="165" fontId="0" fillId="2" borderId="0" xfId="0" applyNumberFormat="1" applyFill="1" applyAlignment="1">
      <alignment vertical="top"/>
    </xf>
    <xf numFmtId="164" fontId="8" fillId="2" borderId="0" xfId="0" applyNumberFormat="1" applyFont="1" applyFill="1" applyAlignment="1">
      <alignment vertical="top"/>
    </xf>
    <xf numFmtId="0" fontId="0" fillId="2" borderId="0" xfId="0" applyFill="1" applyAlignment="1">
      <alignment vertical="top" wrapText="1"/>
    </xf>
    <xf numFmtId="0" fontId="4" fillId="2" borderId="0" xfId="0" applyFont="1" applyFill="1" applyAlignment="1">
      <alignment vertical="top"/>
    </xf>
    <xf numFmtId="164" fontId="12" fillId="2" borderId="0" xfId="0" applyNumberFormat="1" applyFont="1" applyFill="1" applyAlignment="1">
      <alignment vertical="top"/>
    </xf>
    <xf numFmtId="164" fontId="4" fillId="2" borderId="0" xfId="0" applyNumberFormat="1" applyFont="1" applyFill="1"/>
    <xf numFmtId="0" fontId="4" fillId="10" borderId="18" xfId="0" applyFont="1" applyFill="1" applyBorder="1" applyAlignment="1">
      <alignment vertical="top"/>
    </xf>
    <xf numFmtId="0" fontId="4" fillId="3" borderId="19" xfId="0" applyFont="1" applyFill="1" applyBorder="1"/>
    <xf numFmtId="0" fontId="4" fillId="2" borderId="12" xfId="0" applyFont="1" applyFill="1" applyBorder="1" applyAlignment="1">
      <alignment vertical="top"/>
    </xf>
    <xf numFmtId="164" fontId="0" fillId="2" borderId="13" xfId="0" applyNumberFormat="1" applyFill="1" applyBorder="1" applyAlignment="1">
      <alignment vertical="top"/>
    </xf>
    <xf numFmtId="165" fontId="0" fillId="2" borderId="13" xfId="0" applyNumberFormat="1" applyFill="1" applyBorder="1" applyAlignment="1">
      <alignment vertical="top"/>
    </xf>
    <xf numFmtId="164" fontId="4" fillId="2" borderId="13" xfId="0" applyNumberFormat="1" applyFont="1" applyFill="1" applyBorder="1" applyAlignment="1">
      <alignment vertical="top"/>
    </xf>
    <xf numFmtId="0" fontId="0" fillId="2" borderId="13" xfId="0" applyFill="1" applyBorder="1" applyAlignment="1">
      <alignment vertical="top" wrapText="1"/>
    </xf>
    <xf numFmtId="0" fontId="4" fillId="10" borderId="9" xfId="0" applyFont="1" applyFill="1" applyBorder="1" applyAlignment="1">
      <alignment vertical="top"/>
    </xf>
    <xf numFmtId="164" fontId="0" fillId="10" borderId="10" xfId="0" applyNumberFormat="1" applyFill="1" applyBorder="1" applyAlignment="1">
      <alignment vertical="top"/>
    </xf>
    <xf numFmtId="165" fontId="0" fillId="10" borderId="10" xfId="0" applyNumberFormat="1" applyFill="1" applyBorder="1" applyAlignment="1">
      <alignment vertical="top"/>
    </xf>
    <xf numFmtId="0" fontId="4" fillId="0" borderId="9" xfId="0" applyFont="1" applyBorder="1" applyAlignment="1">
      <alignment vertical="top"/>
    </xf>
    <xf numFmtId="164" fontId="0" fillId="0" borderId="10" xfId="0" applyNumberFormat="1" applyBorder="1" applyAlignment="1">
      <alignment vertical="top"/>
    </xf>
    <xf numFmtId="165" fontId="0" fillId="0" borderId="10" xfId="0" applyNumberFormat="1" applyBorder="1" applyAlignment="1">
      <alignment vertical="top"/>
    </xf>
    <xf numFmtId="0" fontId="0" fillId="0" borderId="11" xfId="0" applyBorder="1"/>
    <xf numFmtId="0" fontId="4" fillId="3" borderId="11" xfId="0" applyFont="1" applyFill="1" applyBorder="1" applyAlignment="1">
      <alignment vertical="center"/>
    </xf>
    <xf numFmtId="3" fontId="6" fillId="5" borderId="11" xfId="0" applyNumberFormat="1" applyFont="1" applyFill="1" applyBorder="1" applyAlignment="1">
      <alignment vertical="center"/>
    </xf>
    <xf numFmtId="3" fontId="4" fillId="4" borderId="11" xfId="0" applyNumberFormat="1" applyFont="1" applyFill="1" applyBorder="1" applyAlignment="1" applyProtection="1">
      <alignment vertical="center"/>
      <protection locked="0"/>
    </xf>
    <xf numFmtId="0" fontId="4" fillId="0" borderId="1" xfId="0" applyFont="1" applyBorder="1" applyAlignment="1">
      <alignment horizontal="center"/>
    </xf>
    <xf numFmtId="0" fontId="0" fillId="2" borderId="11" xfId="0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165" fontId="0" fillId="2" borderId="11" xfId="0" applyNumberFormat="1" applyFill="1" applyBorder="1" applyAlignment="1" applyProtection="1">
      <alignment vertical="top"/>
      <protection locked="0"/>
    </xf>
    <xf numFmtId="164" fontId="0" fillId="5" borderId="11" xfId="0" applyNumberFormat="1" applyFill="1" applyBorder="1" applyAlignment="1">
      <alignment vertical="top"/>
    </xf>
    <xf numFmtId="164" fontId="8" fillId="6" borderId="11" xfId="0" applyNumberFormat="1" applyFont="1" applyFill="1" applyBorder="1" applyAlignment="1">
      <alignment vertical="top"/>
    </xf>
    <xf numFmtId="0" fontId="7" fillId="2" borderId="11" xfId="0" applyFont="1" applyFill="1" applyBorder="1" applyAlignment="1" applyProtection="1">
      <alignment vertical="top" wrapText="1"/>
      <protection locked="0"/>
    </xf>
    <xf numFmtId="164" fontId="0" fillId="2" borderId="11" xfId="0" applyNumberFormat="1" applyFill="1" applyBorder="1" applyAlignment="1">
      <alignment vertical="top"/>
    </xf>
    <xf numFmtId="0" fontId="15" fillId="2" borderId="11" xfId="0" applyFont="1" applyFill="1" applyBorder="1" applyAlignment="1" applyProtection="1">
      <alignment vertical="top" wrapText="1"/>
      <protection locked="0"/>
    </xf>
    <xf numFmtId="0" fontId="7" fillId="10" borderId="17" xfId="0" applyFont="1" applyFill="1" applyBorder="1" applyAlignment="1">
      <alignment vertical="top" wrapText="1"/>
    </xf>
    <xf numFmtId="0" fontId="0" fillId="2" borderId="11" xfId="0" applyFill="1" applyBorder="1" applyAlignment="1">
      <alignment vertical="top" wrapText="1"/>
    </xf>
    <xf numFmtId="0" fontId="0" fillId="2" borderId="11" xfId="0" applyFill="1" applyBorder="1" applyAlignment="1" applyProtection="1">
      <alignment vertical="center"/>
      <protection locked="0"/>
    </xf>
    <xf numFmtId="164" fontId="0" fillId="2" borderId="11" xfId="0" applyNumberFormat="1" applyFill="1" applyBorder="1" applyAlignment="1" applyProtection="1">
      <alignment vertical="center"/>
      <protection locked="0"/>
    </xf>
    <xf numFmtId="165" fontId="0" fillId="2" borderId="11" xfId="0" applyNumberFormat="1" applyFill="1" applyBorder="1" applyAlignment="1" applyProtection="1">
      <alignment vertical="center"/>
      <protection locked="0"/>
    </xf>
    <xf numFmtId="164" fontId="0" fillId="6" borderId="11" xfId="0" applyNumberFormat="1" applyFill="1" applyBorder="1" applyAlignment="1" applyProtection="1">
      <alignment vertical="center"/>
      <protection locked="0"/>
    </xf>
    <xf numFmtId="164" fontId="8" fillId="6" borderId="11" xfId="0" applyNumberFormat="1" applyFont="1" applyFill="1" applyBorder="1" applyAlignment="1">
      <alignment vertical="center"/>
    </xf>
    <xf numFmtId="0" fontId="10" fillId="2" borderId="11" xfId="0" applyFont="1" applyFill="1" applyBorder="1" applyAlignment="1" applyProtection="1">
      <alignment vertical="center" wrapText="1"/>
      <protection locked="0"/>
    </xf>
    <xf numFmtId="164" fontId="10" fillId="2" borderId="11" xfId="0" applyNumberFormat="1" applyFont="1" applyFill="1" applyBorder="1" applyAlignment="1" applyProtection="1">
      <alignment vertical="center"/>
      <protection locked="0"/>
    </xf>
    <xf numFmtId="165" fontId="10" fillId="2" borderId="11" xfId="0" applyNumberFormat="1" applyFont="1" applyFill="1" applyBorder="1" applyAlignment="1" applyProtection="1">
      <alignment vertical="center"/>
      <protection locked="0"/>
    </xf>
    <xf numFmtId="164" fontId="12" fillId="6" borderId="11" xfId="0" applyNumberFormat="1" applyFont="1" applyFill="1" applyBorder="1" applyAlignment="1">
      <alignment vertical="top"/>
    </xf>
    <xf numFmtId="0" fontId="4" fillId="10" borderId="1" xfId="0" applyFont="1" applyFill="1" applyBorder="1" applyAlignment="1">
      <alignment vertical="top"/>
    </xf>
    <xf numFmtId="0" fontId="4" fillId="10" borderId="21" xfId="0" applyFont="1" applyFill="1" applyBorder="1" applyAlignment="1">
      <alignment vertical="center"/>
    </xf>
    <xf numFmtId="164" fontId="0" fillId="10" borderId="22" xfId="0" applyNumberFormat="1" applyFill="1" applyBorder="1" applyAlignment="1">
      <alignment vertical="center"/>
    </xf>
    <xf numFmtId="165" fontId="0" fillId="10" borderId="22" xfId="0" applyNumberFormat="1" applyFill="1" applyBorder="1" applyAlignment="1">
      <alignment vertical="center"/>
    </xf>
    <xf numFmtId="164" fontId="6" fillId="0" borderId="11" xfId="0" applyNumberFormat="1" applyFont="1" applyBorder="1" applyAlignment="1">
      <alignment horizontal="center" vertical="center"/>
    </xf>
    <xf numFmtId="0" fontId="17" fillId="10" borderId="11" xfId="0" applyFont="1" applyFill="1" applyBorder="1" applyAlignment="1">
      <alignment vertical="center" wrapText="1"/>
    </xf>
    <xf numFmtId="164" fontId="0" fillId="2" borderId="7" xfId="0" applyNumberFormat="1" applyFill="1" applyBorder="1"/>
    <xf numFmtId="0" fontId="7" fillId="10" borderId="24" xfId="0" applyFont="1" applyFill="1" applyBorder="1" applyAlignment="1">
      <alignment vertical="top" wrapText="1"/>
    </xf>
    <xf numFmtId="3" fontId="0" fillId="2" borderId="4" xfId="0" applyNumberFormat="1" applyFill="1" applyBorder="1"/>
    <xf numFmtId="0" fontId="18" fillId="2" borderId="11" xfId="0" applyFont="1" applyFill="1" applyBorder="1" applyAlignment="1" applyProtection="1">
      <alignment vertical="top" wrapText="1"/>
      <protection locked="0"/>
    </xf>
    <xf numFmtId="0" fontId="7" fillId="0" borderId="24" xfId="0" applyFont="1" applyBorder="1" applyAlignment="1">
      <alignment vertical="top" wrapText="1"/>
    </xf>
    <xf numFmtId="164" fontId="13" fillId="11" borderId="11" xfId="0" applyNumberFormat="1" applyFont="1" applyFill="1" applyBorder="1" applyAlignment="1">
      <alignment vertical="top"/>
    </xf>
    <xf numFmtId="164" fontId="9" fillId="2" borderId="11" xfId="0" applyNumberFormat="1" applyFont="1" applyFill="1" applyBorder="1" applyAlignment="1">
      <alignment vertical="top"/>
    </xf>
    <xf numFmtId="164" fontId="11" fillId="6" borderId="11" xfId="0" applyNumberFormat="1" applyFont="1" applyFill="1" applyBorder="1" applyAlignment="1" applyProtection="1">
      <alignment vertical="top"/>
      <protection locked="0"/>
    </xf>
    <xf numFmtId="0" fontId="20" fillId="2" borderId="0" xfId="0" applyFont="1" applyFill="1"/>
    <xf numFmtId="0" fontId="4" fillId="10" borderId="25" xfId="0" applyFont="1" applyFill="1" applyBorder="1" applyAlignment="1">
      <alignment vertical="top"/>
    </xf>
    <xf numFmtId="164" fontId="0" fillId="10" borderId="26" xfId="0" applyNumberFormat="1" applyFill="1" applyBorder="1" applyAlignment="1">
      <alignment vertical="top"/>
    </xf>
    <xf numFmtId="165" fontId="0" fillId="10" borderId="26" xfId="0" applyNumberFormat="1" applyFill="1" applyBorder="1" applyAlignment="1">
      <alignment vertical="top"/>
    </xf>
    <xf numFmtId="0" fontId="0" fillId="10" borderId="27" xfId="0" applyFill="1" applyBorder="1" applyAlignment="1">
      <alignment vertical="top" wrapText="1"/>
    </xf>
    <xf numFmtId="0" fontId="0" fillId="10" borderId="11" xfId="0" applyFill="1" applyBorder="1" applyAlignment="1">
      <alignment vertical="top" wrapText="1"/>
    </xf>
    <xf numFmtId="164" fontId="13" fillId="0" borderId="24" xfId="0" applyNumberFormat="1" applyFont="1" applyBorder="1" applyAlignment="1">
      <alignment vertical="top"/>
    </xf>
    <xf numFmtId="164" fontId="13" fillId="6" borderId="11" xfId="0" applyNumberFormat="1" applyFont="1" applyFill="1" applyBorder="1" applyAlignment="1">
      <alignment vertical="top"/>
    </xf>
    <xf numFmtId="164" fontId="13" fillId="6" borderId="11" xfId="0" applyNumberFormat="1" applyFont="1" applyFill="1" applyBorder="1" applyAlignment="1">
      <alignment vertical="center"/>
    </xf>
    <xf numFmtId="0" fontId="0" fillId="2" borderId="0" xfId="0" applyFill="1" applyAlignment="1">
      <alignment horizontal="center"/>
    </xf>
    <xf numFmtId="164" fontId="12" fillId="12" borderId="11" xfId="0" applyNumberFormat="1" applyFont="1" applyFill="1" applyBorder="1" applyAlignment="1">
      <alignment vertical="top"/>
    </xf>
    <xf numFmtId="164" fontId="4" fillId="12" borderId="3" xfId="0" applyNumberFormat="1" applyFont="1" applyFill="1" applyBorder="1" applyAlignment="1">
      <alignment horizontal="right"/>
    </xf>
    <xf numFmtId="164" fontId="12" fillId="12" borderId="15" xfId="0" applyNumberFormat="1" applyFont="1" applyFill="1" applyBorder="1" applyAlignment="1">
      <alignment vertical="top"/>
    </xf>
    <xf numFmtId="164" fontId="13" fillId="12" borderId="11" xfId="0" applyNumberFormat="1" applyFont="1" applyFill="1" applyBorder="1" applyAlignment="1">
      <alignment vertical="top"/>
    </xf>
    <xf numFmtId="0" fontId="0" fillId="13" borderId="11" xfId="0" applyFill="1" applyBorder="1" applyAlignment="1" applyProtection="1">
      <alignment vertical="center"/>
      <protection locked="0"/>
    </xf>
    <xf numFmtId="164" fontId="0" fillId="13" borderId="11" xfId="0" applyNumberFormat="1" applyFill="1" applyBorder="1" applyAlignment="1" applyProtection="1">
      <alignment vertical="center"/>
      <protection locked="0"/>
    </xf>
    <xf numFmtId="165" fontId="0" fillId="13" borderId="11" xfId="0" applyNumberFormat="1" applyFill="1" applyBorder="1" applyAlignment="1" applyProtection="1">
      <alignment vertical="center"/>
      <protection locked="0"/>
    </xf>
    <xf numFmtId="164" fontId="0" fillId="13" borderId="11" xfId="0" applyNumberFormat="1" applyFill="1" applyBorder="1" applyAlignment="1">
      <alignment vertical="center"/>
    </xf>
    <xf numFmtId="164" fontId="8" fillId="13" borderId="11" xfId="0" applyNumberFormat="1" applyFont="1" applyFill="1" applyBorder="1" applyAlignment="1">
      <alignment vertical="center"/>
    </xf>
    <xf numFmtId="0" fontId="0" fillId="13" borderId="11" xfId="0" applyFill="1" applyBorder="1" applyAlignment="1" applyProtection="1">
      <alignment vertical="top" wrapText="1"/>
      <protection locked="0"/>
    </xf>
    <xf numFmtId="164" fontId="21" fillId="2" borderId="11" xfId="0" applyNumberFormat="1" applyFont="1" applyFill="1" applyBorder="1" applyAlignment="1" applyProtection="1">
      <alignment vertical="top"/>
      <protection locked="0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28" xfId="0" applyBorder="1" applyAlignment="1">
      <alignment horizontal="center" vertical="center" wrapText="1"/>
    </xf>
    <xf numFmtId="3" fontId="0" fillId="0" borderId="28" xfId="0" applyNumberFormat="1" applyBorder="1" applyAlignment="1">
      <alignment horizontal="center" vertical="center" wrapText="1"/>
    </xf>
    <xf numFmtId="0" fontId="0" fillId="0" borderId="38" xfId="0" applyBorder="1"/>
    <xf numFmtId="0" fontId="4" fillId="0" borderId="11" xfId="0" applyFont="1" applyBorder="1" applyAlignment="1">
      <alignment vertical="center" wrapText="1"/>
    </xf>
    <xf numFmtId="164" fontId="4" fillId="2" borderId="0" xfId="0" applyNumberFormat="1" applyFont="1" applyFill="1" applyAlignment="1">
      <alignment vertical="top"/>
    </xf>
    <xf numFmtId="3" fontId="6" fillId="6" borderId="11" xfId="0" applyNumberFormat="1" applyFont="1" applyFill="1" applyBorder="1" applyAlignment="1">
      <alignment vertical="center"/>
    </xf>
    <xf numFmtId="0" fontId="5" fillId="5" borderId="11" xfId="0" applyFont="1" applyFill="1" applyBorder="1" applyAlignment="1" applyProtection="1">
      <alignment vertical="center"/>
      <protection locked="0"/>
    </xf>
    <xf numFmtId="0" fontId="14" fillId="10" borderId="11" xfId="0" applyFont="1" applyFill="1" applyBorder="1" applyAlignment="1">
      <alignment vertical="center" wrapText="1"/>
    </xf>
    <xf numFmtId="0" fontId="4" fillId="10" borderId="1" xfId="0" applyFont="1" applyFill="1" applyBorder="1" applyAlignment="1">
      <alignment vertical="center"/>
    </xf>
    <xf numFmtId="164" fontId="0" fillId="10" borderId="6" xfId="0" applyNumberFormat="1" applyFill="1" applyBorder="1" applyAlignment="1">
      <alignment vertical="center"/>
    </xf>
    <xf numFmtId="165" fontId="0" fillId="10" borderId="6" xfId="0" applyNumberFormat="1" applyFill="1" applyBorder="1" applyAlignment="1">
      <alignment vertical="center"/>
    </xf>
    <xf numFmtId="0" fontId="0" fillId="0" borderId="7" xfId="0" applyBorder="1"/>
    <xf numFmtId="0" fontId="4" fillId="3" borderId="11" xfId="0" applyFont="1" applyFill="1" applyBorder="1" applyAlignment="1">
      <alignment vertical="center" wrapText="1"/>
    </xf>
    <xf numFmtId="0" fontId="4" fillId="10" borderId="0" xfId="0" applyFont="1" applyFill="1" applyAlignment="1">
      <alignment vertical="top"/>
    </xf>
    <xf numFmtId="164" fontId="0" fillId="10" borderId="0" xfId="0" applyNumberFormat="1" applyFill="1" applyAlignment="1">
      <alignment vertical="top"/>
    </xf>
    <xf numFmtId="165" fontId="0" fillId="10" borderId="0" xfId="0" applyNumberFormat="1" applyFill="1" applyAlignment="1">
      <alignment vertical="top"/>
    </xf>
    <xf numFmtId="164" fontId="12" fillId="6" borderId="0" xfId="0" applyNumberFormat="1" applyFont="1" applyFill="1" applyAlignment="1">
      <alignment vertical="top"/>
    </xf>
    <xf numFmtId="0" fontId="0" fillId="10" borderId="0" xfId="0" applyFill="1" applyAlignment="1">
      <alignment vertical="top" wrapText="1"/>
    </xf>
    <xf numFmtId="164" fontId="0" fillId="2" borderId="11" xfId="0" applyNumberFormat="1" applyFill="1" applyBorder="1" applyAlignment="1">
      <alignment vertical="top" wrapText="1"/>
    </xf>
    <xf numFmtId="0" fontId="0" fillId="8" borderId="0" xfId="0" applyFill="1"/>
    <xf numFmtId="0" fontId="19" fillId="0" borderId="1" xfId="0" applyFont="1" applyBorder="1"/>
    <xf numFmtId="164" fontId="0" fillId="8" borderId="11" xfId="0" applyNumberFormat="1" applyFill="1" applyBorder="1"/>
    <xf numFmtId="0" fontId="0" fillId="8" borderId="11" xfId="0" applyFill="1" applyBorder="1"/>
    <xf numFmtId="164" fontId="0" fillId="8" borderId="40" xfId="0" applyNumberFormat="1" applyFill="1" applyBorder="1"/>
    <xf numFmtId="164" fontId="6" fillId="0" borderId="40" xfId="0" applyNumberFormat="1" applyFont="1" applyBorder="1" applyAlignment="1">
      <alignment horizontal="center" vertical="center"/>
    </xf>
    <xf numFmtId="164" fontId="6" fillId="14" borderId="11" xfId="0" applyNumberFormat="1" applyFont="1" applyFill="1" applyBorder="1" applyAlignment="1">
      <alignment horizontal="center" vertical="center"/>
    </xf>
    <xf numFmtId="0" fontId="0" fillId="0" borderId="0" xfId="0"/>
    <xf numFmtId="164" fontId="0" fillId="8" borderId="0" xfId="0" applyNumberFormat="1" applyFill="1" applyBorder="1"/>
    <xf numFmtId="0" fontId="24" fillId="0" borderId="11" xfId="0" applyFont="1" applyBorder="1" applyAlignment="1">
      <alignment vertical="center"/>
    </xf>
    <xf numFmtId="164" fontId="24" fillId="0" borderId="11" xfId="0" applyNumberFormat="1" applyFont="1" applyBorder="1" applyAlignment="1">
      <alignment horizontal="center" vertical="center"/>
    </xf>
    <xf numFmtId="0" fontId="24" fillId="0" borderId="40" xfId="0" applyFont="1" applyBorder="1" applyAlignment="1">
      <alignment vertical="center"/>
    </xf>
    <xf numFmtId="0" fontId="0" fillId="0" borderId="40" xfId="0" applyBorder="1" applyAlignment="1">
      <alignment vertical="center"/>
    </xf>
    <xf numFmtId="0" fontId="4" fillId="3" borderId="19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14" xfId="0" applyFont="1" applyFill="1" applyBorder="1" applyAlignment="1">
      <alignment horizontal="left"/>
    </xf>
    <xf numFmtId="0" fontId="0" fillId="0" borderId="0" xfId="0" applyAlignment="1">
      <alignment wrapText="1"/>
    </xf>
    <xf numFmtId="0" fontId="25" fillId="0" borderId="0" xfId="0" applyFont="1" applyAlignment="1">
      <alignment wrapText="1"/>
    </xf>
    <xf numFmtId="0" fontId="26" fillId="15" borderId="0" xfId="0" applyFont="1" applyFill="1" applyAlignment="1">
      <alignment wrapText="1"/>
    </xf>
    <xf numFmtId="0" fontId="0" fillId="0" borderId="11" xfId="0" applyFont="1" applyBorder="1"/>
    <xf numFmtId="0" fontId="27" fillId="0" borderId="11" xfId="0" applyFont="1" applyBorder="1"/>
    <xf numFmtId="0" fontId="27" fillId="0" borderId="44" xfId="0" applyFont="1" applyBorder="1" applyAlignment="1">
      <alignment wrapText="1"/>
    </xf>
    <xf numFmtId="0" fontId="0" fillId="0" borderId="7" xfId="0" applyBorder="1" applyAlignment="1">
      <alignment vertical="center" wrapText="1"/>
    </xf>
    <xf numFmtId="0" fontId="0" fillId="0" borderId="0" xfId="0" applyAlignment="1"/>
    <xf numFmtId="0" fontId="0" fillId="2" borderId="7" xfId="0" applyFill="1" applyBorder="1" applyAlignment="1">
      <alignment wrapText="1"/>
    </xf>
    <xf numFmtId="0" fontId="0" fillId="0" borderId="0" xfId="0" applyAlignment="1">
      <alignment wrapText="1"/>
    </xf>
    <xf numFmtId="164" fontId="0" fillId="0" borderId="7" xfId="0" applyNumberFormat="1" applyBorder="1" applyAlignment="1">
      <alignment wrapText="1"/>
    </xf>
    <xf numFmtId="164" fontId="0" fillId="0" borderId="0" xfId="0" applyNumberFormat="1" applyAlignment="1">
      <alignment wrapText="1"/>
    </xf>
    <xf numFmtId="0" fontId="4" fillId="2" borderId="40" xfId="0" applyFont="1" applyFill="1" applyBorder="1" applyAlignment="1">
      <alignment vertical="center" wrapText="1"/>
    </xf>
    <xf numFmtId="0" fontId="0" fillId="0" borderId="40" xfId="0" applyBorder="1" applyAlignment="1">
      <alignment vertical="center" wrapText="1"/>
    </xf>
    <xf numFmtId="164" fontId="13" fillId="0" borderId="6" xfId="0" applyNumberFormat="1" applyFont="1" applyBorder="1" applyAlignment="1">
      <alignment horizontal="center" vertical="top"/>
    </xf>
    <xf numFmtId="164" fontId="13" fillId="0" borderId="20" xfId="0" applyNumberFormat="1" applyFont="1" applyBorder="1" applyAlignment="1">
      <alignment horizontal="center" vertical="top"/>
    </xf>
    <xf numFmtId="0" fontId="6" fillId="2" borderId="11" xfId="0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4" fillId="7" borderId="18" xfId="0" applyFont="1" applyFill="1" applyBorder="1" applyAlignment="1">
      <alignment horizontal="center"/>
    </xf>
    <xf numFmtId="0" fontId="4" fillId="7" borderId="16" xfId="0" applyFont="1" applyFill="1" applyBorder="1" applyAlignment="1">
      <alignment horizontal="center"/>
    </xf>
    <xf numFmtId="0" fontId="4" fillId="7" borderId="15" xfId="0" applyFont="1" applyFill="1" applyBorder="1" applyAlignment="1">
      <alignment horizontal="center"/>
    </xf>
    <xf numFmtId="0" fontId="4" fillId="10" borderId="21" xfId="0" applyFont="1" applyFill="1" applyBorder="1" applyAlignment="1">
      <alignment vertical="top"/>
    </xf>
    <xf numFmtId="0" fontId="0" fillId="0" borderId="22" xfId="0" applyBorder="1" applyAlignment="1">
      <alignment vertical="top"/>
    </xf>
    <xf numFmtId="0" fontId="4" fillId="3" borderId="19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14" xfId="0" applyFont="1" applyFill="1" applyBorder="1" applyAlignment="1">
      <alignment horizontal="left"/>
    </xf>
    <xf numFmtId="0" fontId="6" fillId="2" borderId="19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3" borderId="39" xfId="0" applyFont="1" applyFill="1" applyBorder="1" applyAlignment="1">
      <alignment vertical="center" wrapText="1"/>
    </xf>
    <xf numFmtId="3" fontId="5" fillId="4" borderId="39" xfId="0" applyNumberFormat="1" applyFont="1" applyFill="1" applyBorder="1" applyAlignment="1">
      <alignment vertical="center"/>
    </xf>
    <xf numFmtId="0" fontId="0" fillId="0" borderId="40" xfId="0" applyBorder="1" applyAlignment="1">
      <alignment vertical="center"/>
    </xf>
    <xf numFmtId="3" fontId="5" fillId="3" borderId="27" xfId="0" applyNumberFormat="1" applyFont="1" applyFill="1" applyBorder="1" applyAlignment="1">
      <alignment horizontal="left" vertical="center"/>
    </xf>
    <xf numFmtId="3" fontId="5" fillId="3" borderId="26" xfId="0" applyNumberFormat="1" applyFont="1" applyFill="1" applyBorder="1" applyAlignment="1">
      <alignment horizontal="left" vertical="center"/>
    </xf>
    <xf numFmtId="3" fontId="5" fillId="3" borderId="41" xfId="0" applyNumberFormat="1" applyFont="1" applyFill="1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4" fillId="11" borderId="21" xfId="0" applyFont="1" applyFill="1" applyBorder="1" applyAlignment="1" applyProtection="1">
      <alignment vertical="top" wrapText="1"/>
      <protection locked="0"/>
    </xf>
    <xf numFmtId="0" fontId="4" fillId="11" borderId="22" xfId="0" applyFont="1" applyFill="1" applyBorder="1" applyAlignment="1">
      <alignment vertical="top" wrapText="1"/>
    </xf>
    <xf numFmtId="0" fontId="4" fillId="11" borderId="23" xfId="0" applyFont="1" applyFill="1" applyBorder="1" applyAlignment="1">
      <alignment vertical="top" wrapText="1"/>
    </xf>
    <xf numFmtId="3" fontId="3" fillId="3" borderId="11" xfId="0" applyNumberFormat="1" applyFont="1" applyFill="1" applyBorder="1" applyAlignment="1">
      <alignment horizontal="left" wrapText="1"/>
    </xf>
    <xf numFmtId="0" fontId="7" fillId="2" borderId="21" xfId="0" applyFont="1" applyFill="1" applyBorder="1" applyAlignment="1" applyProtection="1">
      <alignment horizontal="left" vertical="center" wrapText="1"/>
      <protection locked="0"/>
    </xf>
    <xf numFmtId="0" fontId="7" fillId="2" borderId="22" xfId="0" applyFont="1" applyFill="1" applyBorder="1" applyAlignment="1" applyProtection="1">
      <alignment horizontal="left" vertical="center" wrapText="1"/>
      <protection locked="0"/>
    </xf>
    <xf numFmtId="0" fontId="7" fillId="2" borderId="23" xfId="0" applyFont="1" applyFill="1" applyBorder="1" applyAlignment="1" applyProtection="1">
      <alignment horizontal="left" vertical="center" wrapText="1"/>
      <protection locked="0"/>
    </xf>
    <xf numFmtId="0" fontId="3" fillId="3" borderId="21" xfId="0" applyFont="1" applyFill="1" applyBorder="1" applyAlignment="1">
      <alignment horizontal="left" vertical="center" wrapText="1"/>
    </xf>
    <xf numFmtId="0" fontId="3" fillId="3" borderId="22" xfId="0" applyFont="1" applyFill="1" applyBorder="1" applyAlignment="1">
      <alignment horizontal="left" vertical="center" wrapText="1"/>
    </xf>
    <xf numFmtId="0" fontId="3" fillId="3" borderId="23" xfId="0" applyFont="1" applyFill="1" applyBorder="1" applyAlignment="1">
      <alignment horizontal="left" vertical="center" wrapText="1"/>
    </xf>
    <xf numFmtId="0" fontId="1" fillId="3" borderId="21" xfId="0" applyFont="1" applyFill="1" applyBorder="1" applyAlignment="1">
      <alignment horizontal="left" wrapText="1"/>
    </xf>
    <xf numFmtId="0" fontId="1" fillId="3" borderId="22" xfId="0" applyFont="1" applyFill="1" applyBorder="1" applyAlignment="1">
      <alignment horizontal="left" wrapText="1"/>
    </xf>
    <xf numFmtId="0" fontId="1" fillId="3" borderId="23" xfId="0" applyFont="1" applyFill="1" applyBorder="1" applyAlignment="1">
      <alignment horizontal="left" wrapText="1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3" fontId="3" fillId="3" borderId="21" xfId="0" applyNumberFormat="1" applyFont="1" applyFill="1" applyBorder="1" applyAlignment="1">
      <alignment horizontal="left" vertical="center" wrapText="1"/>
    </xf>
    <xf numFmtId="3" fontId="3" fillId="3" borderId="22" xfId="0" applyNumberFormat="1" applyFont="1" applyFill="1" applyBorder="1" applyAlignment="1">
      <alignment horizontal="left" vertical="center" wrapText="1"/>
    </xf>
    <xf numFmtId="3" fontId="3" fillId="3" borderId="23" xfId="0" applyNumberFormat="1" applyFont="1" applyFill="1" applyBorder="1" applyAlignment="1">
      <alignment horizontal="left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6" xfId="0" applyBorder="1" applyAlignment="1"/>
    <xf numFmtId="0" fontId="27" fillId="0" borderId="21" xfId="0" applyFont="1" applyBorder="1"/>
    <xf numFmtId="0" fontId="27" fillId="0" borderId="22" xfId="0" applyFont="1" applyBorder="1"/>
    <xf numFmtId="0" fontId="27" fillId="0" borderId="23" xfId="0" applyFont="1" applyBorder="1"/>
    <xf numFmtId="0" fontId="27" fillId="0" borderId="40" xfId="0" applyFont="1" applyBorder="1"/>
  </cellXfs>
  <cellStyles count="2">
    <cellStyle name="Normal" xfId="0" builtinId="0"/>
    <cellStyle name="Normá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Guest User" id="{1491ECC9-0127-4995-81EA-947C2224EEEE}" userId="" providerId="Windows Live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98" dT="2026-04-24T17:35:09.84" personId="{1491ECC9-0127-4995-81EA-947C2224EEEE}" id="{6F915696-F07F-449A-962F-BCC2EB550DF4}">
    <text>-  de legfeljebb 21x a fenntartó által meghatározott int.tér.napidij összegű átalány (21 nap a havi átlagos munkanapok száma és a napi int.tér.dij  - a példában 4214 Ft, de kevesebb is lehet - szorzata) személyi térítési díj is meghatározható</text>
  </threadedComment>
  <threadedComment ref="B98" dT="2026-04-24T17:32:42.36" personId="{1491ECC9-0127-4995-81EA-947C2224EEEE}" id="{088AB6A1-FB06-48D7-9F77-DE77C3CE56CC}">
    <text>Fenntartói döntéssel lehet az int.tér.dijat alacsonyabb összegben meghatározni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2"/>
  <sheetViews>
    <sheetView tabSelected="1" topLeftCell="A98" zoomScaleNormal="100" workbookViewId="0">
      <selection activeCell="A99" sqref="A99"/>
    </sheetView>
  </sheetViews>
  <sheetFormatPr defaultRowHeight="14.45"/>
  <cols>
    <col min="1" max="1" width="68.85546875" customWidth="1"/>
    <col min="2" max="2" width="15.140625" customWidth="1"/>
    <col min="3" max="3" width="12.42578125" customWidth="1"/>
    <col min="4" max="4" width="10.42578125" customWidth="1"/>
    <col min="5" max="5" width="12.85546875" customWidth="1"/>
    <col min="6" max="6" width="46.28515625" customWidth="1"/>
    <col min="7" max="7" width="10.5703125" style="3" customWidth="1"/>
    <col min="8" max="8" width="34.5703125" customWidth="1"/>
    <col min="9" max="9" width="9.7109375" bestFit="1" customWidth="1"/>
    <col min="10" max="10" width="9.42578125" customWidth="1"/>
    <col min="11" max="11" width="12.85546875" customWidth="1"/>
    <col min="12" max="12" width="13" customWidth="1"/>
    <col min="13" max="13" width="34.42578125" customWidth="1"/>
    <col min="14" max="14" width="10.7109375" customWidth="1"/>
    <col min="20" max="20" width="9.140625" customWidth="1"/>
    <col min="23" max="24" width="9.140625" customWidth="1"/>
  </cols>
  <sheetData>
    <row r="1" spans="1:22" ht="15" thickTop="1">
      <c r="A1" s="59" t="s">
        <v>0</v>
      </c>
      <c r="B1" s="180" t="s">
        <v>1</v>
      </c>
      <c r="C1" s="181"/>
      <c r="D1" s="181"/>
      <c r="E1" s="181"/>
      <c r="F1" s="182"/>
      <c r="G1" s="87"/>
      <c r="H1" s="183" t="s">
        <v>2</v>
      </c>
      <c r="I1" s="184">
        <v>1836500</v>
      </c>
      <c r="J1" s="186" t="s">
        <v>3</v>
      </c>
      <c r="K1" s="187"/>
      <c r="L1" s="187"/>
      <c r="M1" s="188"/>
      <c r="N1" s="2"/>
      <c r="O1" s="142"/>
      <c r="P1" s="142"/>
      <c r="Q1" s="142"/>
      <c r="R1" s="142"/>
      <c r="S1" s="142"/>
      <c r="T1" s="142"/>
      <c r="U1" s="142"/>
      <c r="V1" s="142"/>
    </row>
    <row r="2" spans="1:22" ht="50.25" customHeight="1">
      <c r="A2" s="168" t="s">
        <v>4</v>
      </c>
      <c r="B2" s="168"/>
      <c r="C2" s="168"/>
      <c r="D2" s="168"/>
      <c r="E2" s="168"/>
      <c r="F2" s="168"/>
      <c r="G2" s="1"/>
      <c r="H2" s="164"/>
      <c r="I2" s="185"/>
      <c r="J2" s="189"/>
      <c r="K2" s="190"/>
      <c r="L2" s="190"/>
      <c r="M2" s="191"/>
      <c r="N2" s="21"/>
      <c r="O2" s="22"/>
      <c r="P2" s="142"/>
      <c r="Q2" s="142"/>
      <c r="R2" s="142"/>
      <c r="S2" s="142"/>
      <c r="T2" s="142"/>
      <c r="U2" s="142"/>
      <c r="V2" s="142"/>
    </row>
    <row r="3" spans="1:22" ht="90" customHeight="1">
      <c r="A3" s="168" t="s">
        <v>5</v>
      </c>
      <c r="B3" s="168"/>
      <c r="C3" s="168"/>
      <c r="D3" s="168"/>
      <c r="E3" s="168"/>
      <c r="F3" s="168"/>
      <c r="G3" s="1"/>
      <c r="H3" s="128" t="s">
        <v>6</v>
      </c>
      <c r="I3" s="147">
        <f>I7*155500</f>
        <v>777500</v>
      </c>
      <c r="J3" s="205" t="s">
        <v>7</v>
      </c>
      <c r="K3" s="206"/>
      <c r="L3" s="206"/>
      <c r="M3" s="207"/>
      <c r="N3" s="21"/>
      <c r="O3" s="22"/>
      <c r="P3" s="142"/>
      <c r="Q3" s="142"/>
      <c r="R3" s="142"/>
      <c r="S3" s="142"/>
      <c r="T3" s="142"/>
      <c r="U3" s="142"/>
      <c r="V3" s="142"/>
    </row>
    <row r="4" spans="1:22" ht="87" customHeight="1">
      <c r="A4" s="167" t="s">
        <v>8</v>
      </c>
      <c r="B4" s="167"/>
      <c r="C4" s="167"/>
      <c r="D4" s="167"/>
      <c r="E4" s="167"/>
      <c r="F4" s="167"/>
      <c r="G4" s="1"/>
      <c r="H4" s="128" t="s">
        <v>9</v>
      </c>
      <c r="I4" s="57">
        <f>12*28000+12*14000</f>
        <v>504000</v>
      </c>
      <c r="J4" s="195" t="s">
        <v>10</v>
      </c>
      <c r="K4" s="195"/>
      <c r="L4" s="195"/>
      <c r="M4" s="195"/>
      <c r="N4" s="2"/>
      <c r="O4" s="142"/>
      <c r="P4" s="142"/>
      <c r="Q4" s="142"/>
      <c r="R4" s="142"/>
      <c r="S4" s="142"/>
      <c r="T4" s="142"/>
      <c r="U4" s="142"/>
      <c r="V4" s="142"/>
    </row>
    <row r="5" spans="1:22" ht="87.75" customHeight="1">
      <c r="A5" s="167" t="s">
        <v>11</v>
      </c>
      <c r="B5" s="167"/>
      <c r="C5" s="167"/>
      <c r="D5" s="167"/>
      <c r="E5" s="167"/>
      <c r="F5" s="167"/>
      <c r="G5" s="1"/>
      <c r="H5" s="128" t="s">
        <v>12</v>
      </c>
      <c r="I5" s="57">
        <f>12*32120+ 12*32120/2</f>
        <v>578160</v>
      </c>
      <c r="J5" s="208" t="s">
        <v>13</v>
      </c>
      <c r="K5" s="209"/>
      <c r="L5" s="209"/>
      <c r="M5" s="210"/>
      <c r="N5" s="2"/>
      <c r="O5" s="142"/>
      <c r="P5" s="142"/>
      <c r="Q5" s="142"/>
      <c r="R5" s="142"/>
      <c r="S5" s="142"/>
      <c r="T5" s="142"/>
      <c r="U5" s="142"/>
      <c r="V5" s="142"/>
    </row>
    <row r="6" spans="1:22" ht="73.5" customHeight="1">
      <c r="A6" s="168" t="s">
        <v>14</v>
      </c>
      <c r="B6" s="168"/>
      <c r="C6" s="168"/>
      <c r="D6" s="168"/>
      <c r="E6" s="168"/>
      <c r="F6" s="168"/>
      <c r="G6" s="1"/>
      <c r="H6" s="56" t="s">
        <v>15</v>
      </c>
      <c r="I6" s="121">
        <f>(I4+I5)*0.13</f>
        <v>140680.80000000002</v>
      </c>
      <c r="J6" s="196" t="s">
        <v>16</v>
      </c>
      <c r="K6" s="197"/>
      <c r="L6" s="197"/>
      <c r="M6" s="198"/>
      <c r="N6" s="2"/>
      <c r="O6" s="142"/>
      <c r="P6" s="142"/>
      <c r="Q6" s="142"/>
      <c r="R6" s="142"/>
      <c r="S6" s="142"/>
      <c r="T6" s="142"/>
      <c r="U6" s="142"/>
      <c r="V6" s="142"/>
    </row>
    <row r="7" spans="1:22" s="3" customFormat="1" ht="15" thickBot="1">
      <c r="A7" s="169" t="s">
        <v>17</v>
      </c>
      <c r="B7" s="170"/>
      <c r="C7" s="170"/>
      <c r="D7" s="170"/>
      <c r="E7" s="170"/>
      <c r="F7" s="171"/>
      <c r="G7" s="1"/>
      <c r="H7" s="56" t="s">
        <v>18</v>
      </c>
      <c r="I7" s="122">
        <v>5</v>
      </c>
      <c r="J7" s="199" t="s">
        <v>19</v>
      </c>
      <c r="K7" s="200"/>
      <c r="L7" s="200"/>
      <c r="M7" s="201"/>
      <c r="N7" s="2"/>
      <c r="O7" s="142"/>
      <c r="P7" s="142"/>
      <c r="Q7" s="142"/>
      <c r="R7" s="142"/>
      <c r="S7" s="142"/>
      <c r="T7" s="142"/>
      <c r="U7" s="142"/>
      <c r="V7" s="142"/>
    </row>
    <row r="8" spans="1:22" ht="15" thickTop="1">
      <c r="A8" s="177"/>
      <c r="B8" s="178"/>
      <c r="C8" s="178"/>
      <c r="D8" s="178"/>
      <c r="E8" s="178"/>
      <c r="F8" s="179"/>
      <c r="G8" s="1"/>
      <c r="H8" s="56" t="s">
        <v>20</v>
      </c>
      <c r="I8" s="58">
        <v>228</v>
      </c>
      <c r="J8" s="202" t="s">
        <v>21</v>
      </c>
      <c r="K8" s="203"/>
      <c r="L8" s="203"/>
      <c r="M8" s="204"/>
      <c r="N8" s="2"/>
      <c r="O8" s="142"/>
      <c r="P8" s="3"/>
      <c r="Q8" s="3"/>
      <c r="R8" s="3"/>
      <c r="S8" s="3"/>
      <c r="T8" s="3"/>
      <c r="U8" s="3"/>
      <c r="V8" s="3"/>
    </row>
    <row r="9" spans="1:22" s="15" customFormat="1" ht="29.1">
      <c r="A9" s="7" t="s">
        <v>22</v>
      </c>
      <c r="B9" s="7" t="s">
        <v>23</v>
      </c>
      <c r="C9" s="7" t="s">
        <v>24</v>
      </c>
      <c r="D9" s="7" t="s">
        <v>25</v>
      </c>
      <c r="E9" s="7" t="s">
        <v>26</v>
      </c>
      <c r="F9" s="7" t="s">
        <v>27</v>
      </c>
      <c r="G9" s="8"/>
      <c r="H9" s="4"/>
      <c r="I9" s="3"/>
      <c r="J9" s="3"/>
      <c r="K9" s="5"/>
      <c r="L9" s="6"/>
      <c r="M9" s="3"/>
      <c r="N9" s="2"/>
      <c r="O9" s="3"/>
      <c r="P9" s="142"/>
      <c r="Q9" s="142"/>
      <c r="R9" s="142"/>
      <c r="S9" s="142"/>
      <c r="T9" s="142"/>
      <c r="U9" s="142"/>
      <c r="V9" s="142"/>
    </row>
    <row r="10" spans="1:22" s="24" customFormat="1" ht="15" thickBot="1">
      <c r="A10" s="16" t="s">
        <v>28</v>
      </c>
      <c r="B10" s="17"/>
      <c r="C10" s="17"/>
      <c r="D10" s="17"/>
      <c r="E10" s="17"/>
      <c r="F10" s="17"/>
      <c r="G10" s="18"/>
      <c r="H10" s="4"/>
      <c r="I10" s="3"/>
      <c r="J10" s="3"/>
      <c r="K10" s="3"/>
      <c r="L10" s="3"/>
      <c r="M10" s="3"/>
      <c r="N10" s="2"/>
      <c r="O10" s="142"/>
      <c r="P10" s="13"/>
      <c r="Q10" s="14"/>
      <c r="R10" s="13"/>
      <c r="S10" s="13"/>
      <c r="T10" s="13"/>
      <c r="U10" s="13"/>
      <c r="V10" s="13"/>
    </row>
    <row r="11" spans="1:22" s="3" customFormat="1" ht="30" thickTop="1" thickBot="1">
      <c r="A11" s="16" t="s">
        <v>29</v>
      </c>
      <c r="B11" s="17"/>
      <c r="C11" s="17"/>
      <c r="D11" s="17"/>
      <c r="E11" s="17"/>
      <c r="F11" s="17"/>
      <c r="G11" s="1"/>
      <c r="H11" s="9" t="s">
        <v>30</v>
      </c>
      <c r="I11" s="10" t="s">
        <v>23</v>
      </c>
      <c r="J11" s="10" t="s">
        <v>24</v>
      </c>
      <c r="K11" s="10" t="s">
        <v>25</v>
      </c>
      <c r="L11" s="10" t="s">
        <v>26</v>
      </c>
      <c r="M11" s="10" t="s">
        <v>27</v>
      </c>
      <c r="N11" s="11"/>
      <c r="O11" s="12"/>
      <c r="P11" s="142"/>
      <c r="Q11" s="23"/>
      <c r="R11" s="142"/>
      <c r="S11" s="142"/>
      <c r="T11" s="142"/>
      <c r="U11" s="142"/>
      <c r="V11" s="142"/>
    </row>
    <row r="12" spans="1:22" s="3" customFormat="1" ht="26.45" thickTop="1">
      <c r="A12" s="60" t="s">
        <v>31</v>
      </c>
      <c r="B12" s="61" t="s">
        <v>32</v>
      </c>
      <c r="C12" s="62">
        <v>12</v>
      </c>
      <c r="D12" s="91">
        <f>450000+230000</f>
        <v>680000</v>
      </c>
      <c r="E12" s="64">
        <f t="shared" ref="E12:E22" si="0">C12*D12</f>
        <v>8160000</v>
      </c>
      <c r="F12" s="67" t="s">
        <v>33</v>
      </c>
      <c r="G12" s="1"/>
      <c r="H12" s="19" t="s">
        <v>34</v>
      </c>
      <c r="I12" s="20"/>
      <c r="J12" s="20"/>
      <c r="K12" s="20"/>
      <c r="L12" s="20"/>
      <c r="M12" s="20"/>
      <c r="N12" s="21"/>
      <c r="O12" s="22"/>
      <c r="P12" s="142"/>
      <c r="Q12" s="23"/>
      <c r="R12" s="142"/>
      <c r="S12" s="142"/>
      <c r="T12" s="142"/>
      <c r="U12" s="142"/>
      <c r="V12" s="142"/>
    </row>
    <row r="13" spans="1:22" s="3" customFormat="1" ht="31.5" customHeight="1">
      <c r="A13" s="60" t="s">
        <v>35</v>
      </c>
      <c r="B13" s="61" t="s">
        <v>32</v>
      </c>
      <c r="C13" s="62">
        <v>12</v>
      </c>
      <c r="D13" s="91">
        <f>D12*0.13</f>
        <v>88400</v>
      </c>
      <c r="E13" s="64">
        <f t="shared" si="0"/>
        <v>1060800</v>
      </c>
      <c r="F13" s="67" t="s">
        <v>36</v>
      </c>
      <c r="G13" s="1"/>
      <c r="H13" s="70" t="s">
        <v>37</v>
      </c>
      <c r="I13" s="71" t="s">
        <v>32</v>
      </c>
      <c r="J13" s="72">
        <v>12</v>
      </c>
      <c r="K13" s="73">
        <f>$I$1*$I$7/$J$13</f>
        <v>765208.33333333337</v>
      </c>
      <c r="L13" s="74">
        <f>J13*K13</f>
        <v>9182500</v>
      </c>
      <c r="M13" s="134">
        <f>L13/5</f>
        <v>1836500</v>
      </c>
      <c r="N13" s="21"/>
      <c r="O13" s="22"/>
      <c r="P13" s="142"/>
      <c r="Q13" s="23"/>
      <c r="R13" s="142"/>
      <c r="S13" s="142"/>
      <c r="T13" s="142"/>
      <c r="U13" s="142"/>
      <c r="V13" s="142"/>
    </row>
    <row r="14" spans="1:22" s="3" customFormat="1" ht="26.1">
      <c r="A14" s="60" t="s">
        <v>38</v>
      </c>
      <c r="B14" s="61" t="s">
        <v>32</v>
      </c>
      <c r="C14" s="62">
        <v>12</v>
      </c>
      <c r="D14" s="92">
        <f>28000+14000</f>
        <v>42000</v>
      </c>
      <c r="E14" s="64">
        <f t="shared" si="0"/>
        <v>504000</v>
      </c>
      <c r="F14" s="67" t="s">
        <v>39</v>
      </c>
      <c r="G14" s="1"/>
      <c r="H14" s="75" t="s">
        <v>40</v>
      </c>
      <c r="I14" s="76" t="s">
        <v>32</v>
      </c>
      <c r="J14" s="77">
        <v>12</v>
      </c>
      <c r="K14" s="73">
        <f>155500*$I$7/$J$13</f>
        <v>64791.666666666664</v>
      </c>
      <c r="L14" s="74">
        <f>J14*K14</f>
        <v>777500</v>
      </c>
      <c r="M14" s="134">
        <f>L14/5</f>
        <v>155500</v>
      </c>
      <c r="N14" s="2"/>
      <c r="O14" s="142"/>
      <c r="P14" s="142"/>
      <c r="Q14" s="23"/>
      <c r="R14" s="142"/>
      <c r="S14" s="142"/>
      <c r="T14" s="142"/>
      <c r="U14" s="142"/>
      <c r="V14" s="142"/>
    </row>
    <row r="15" spans="1:22" s="3" customFormat="1" ht="26.1">
      <c r="A15" s="60" t="s">
        <v>41</v>
      </c>
      <c r="B15" s="61"/>
      <c r="C15" s="62">
        <v>12</v>
      </c>
      <c r="D15" s="92">
        <f>32120+32120/2</f>
        <v>48180</v>
      </c>
      <c r="E15" s="64">
        <f t="shared" si="0"/>
        <v>578160</v>
      </c>
      <c r="F15" s="67" t="s">
        <v>42</v>
      </c>
      <c r="G15" s="2"/>
      <c r="H15" s="70" t="s">
        <v>43</v>
      </c>
      <c r="I15" s="71" t="s">
        <v>32</v>
      </c>
      <c r="J15" s="72">
        <v>12</v>
      </c>
      <c r="K15" s="73">
        <f>($I$4+$I$5+$I$6)/$J$15</f>
        <v>101903.40000000001</v>
      </c>
      <c r="L15" s="74">
        <f>J15*K15</f>
        <v>1222840.8</v>
      </c>
      <c r="M15" s="69"/>
      <c r="N15" s="2"/>
      <c r="O15" s="142"/>
      <c r="P15" s="142"/>
      <c r="Q15" s="23"/>
      <c r="R15" s="142"/>
      <c r="S15" s="142"/>
      <c r="T15" s="142"/>
      <c r="U15" s="142"/>
      <c r="V15" s="142"/>
    </row>
    <row r="16" spans="1:22" s="3" customFormat="1" ht="26.45" thickBot="1">
      <c r="A16" s="60" t="s">
        <v>44</v>
      </c>
      <c r="B16" s="61" t="s">
        <v>32</v>
      </c>
      <c r="C16" s="62">
        <v>12</v>
      </c>
      <c r="D16" s="92">
        <f>I6/C16</f>
        <v>11723.400000000001</v>
      </c>
      <c r="E16" s="64">
        <f t="shared" si="0"/>
        <v>140680.80000000002</v>
      </c>
      <c r="F16" s="67" t="s">
        <v>39</v>
      </c>
      <c r="G16" s="2"/>
      <c r="H16" s="25" t="s">
        <v>45</v>
      </c>
      <c r="I16" s="26"/>
      <c r="J16" s="27"/>
      <c r="K16" s="26"/>
      <c r="L16" s="78">
        <f>SUM(L11:L15)</f>
        <v>11182840.800000001</v>
      </c>
      <c r="M16" s="29"/>
      <c r="N16" s="2"/>
      <c r="O16" s="142"/>
      <c r="P16" s="142"/>
      <c r="Q16" s="23"/>
      <c r="R16" s="142"/>
      <c r="S16" s="142"/>
      <c r="T16" s="142"/>
      <c r="U16" s="142"/>
      <c r="V16" s="142"/>
    </row>
    <row r="17" spans="1:22" s="3" customFormat="1" ht="21.95" thickTop="1" thickBot="1">
      <c r="A17" s="60" t="s">
        <v>46</v>
      </c>
      <c r="B17" s="61" t="s">
        <v>32</v>
      </c>
      <c r="C17" s="62">
        <v>12</v>
      </c>
      <c r="D17" s="61">
        <v>0</v>
      </c>
      <c r="E17" s="64">
        <f t="shared" si="0"/>
        <v>0</v>
      </c>
      <c r="F17" s="88" t="s">
        <v>47</v>
      </c>
      <c r="G17" s="2"/>
      <c r="H17" s="129"/>
      <c r="I17" s="130"/>
      <c r="J17" s="131"/>
      <c r="K17" s="130"/>
      <c r="L17" s="132"/>
      <c r="M17" s="133"/>
      <c r="O17" s="142"/>
      <c r="P17" s="142"/>
      <c r="Q17" s="23"/>
      <c r="R17" s="142"/>
      <c r="S17" s="142"/>
      <c r="T17" s="142"/>
      <c r="U17" s="142"/>
      <c r="V17" s="142"/>
    </row>
    <row r="18" spans="1:22" s="3" customFormat="1" ht="21.6" thickTop="1">
      <c r="A18" s="60" t="s">
        <v>48</v>
      </c>
      <c r="B18" s="61" t="s">
        <v>49</v>
      </c>
      <c r="C18" s="62">
        <v>1</v>
      </c>
      <c r="D18" s="61">
        <v>0</v>
      </c>
      <c r="E18" s="64">
        <f t="shared" si="0"/>
        <v>0</v>
      </c>
      <c r="F18" s="88" t="s">
        <v>47</v>
      </c>
      <c r="G18" s="2"/>
      <c r="H18" s="30"/>
      <c r="I18" s="31"/>
      <c r="J18" s="32"/>
      <c r="K18" s="31"/>
      <c r="L18" s="40"/>
      <c r="M18" s="33"/>
      <c r="O18" s="142"/>
      <c r="Q18" s="6"/>
    </row>
    <row r="19" spans="1:22" s="3" customFormat="1" ht="21">
      <c r="A19" s="60" t="s">
        <v>50</v>
      </c>
      <c r="B19" s="61" t="s">
        <v>49</v>
      </c>
      <c r="C19" s="62">
        <v>1</v>
      </c>
      <c r="D19" s="61">
        <v>150000</v>
      </c>
      <c r="E19" s="64">
        <f t="shared" si="0"/>
        <v>150000</v>
      </c>
      <c r="F19" s="88" t="s">
        <v>47</v>
      </c>
      <c r="G19" s="2"/>
      <c r="H19" s="120"/>
      <c r="I19" s="35"/>
      <c r="J19" s="36"/>
      <c r="K19" s="35"/>
      <c r="L19" s="40"/>
      <c r="M19" s="38"/>
      <c r="Q19" s="6"/>
    </row>
    <row r="20" spans="1:22" s="3" customFormat="1" ht="21">
      <c r="A20" s="60" t="s">
        <v>51</v>
      </c>
      <c r="B20" s="61" t="s">
        <v>49</v>
      </c>
      <c r="C20" s="62">
        <v>1</v>
      </c>
      <c r="D20" s="61">
        <v>100000</v>
      </c>
      <c r="E20" s="64">
        <f t="shared" si="0"/>
        <v>100000</v>
      </c>
      <c r="F20" s="88" t="s">
        <v>47</v>
      </c>
      <c r="G20" s="2"/>
      <c r="H20" s="6"/>
      <c r="I20" s="24"/>
      <c r="J20" s="24"/>
      <c r="Q20" s="6"/>
    </row>
    <row r="21" spans="1:22" s="3" customFormat="1" ht="21">
      <c r="A21" s="60" t="s">
        <v>52</v>
      </c>
      <c r="B21" s="61" t="s">
        <v>49</v>
      </c>
      <c r="C21" s="62">
        <v>1</v>
      </c>
      <c r="D21" s="113">
        <v>500000</v>
      </c>
      <c r="E21" s="64">
        <f t="shared" si="0"/>
        <v>500000</v>
      </c>
      <c r="F21" s="88" t="s">
        <v>47</v>
      </c>
      <c r="G21" s="2"/>
      <c r="H21" s="24"/>
      <c r="I21" s="24"/>
      <c r="J21" s="24"/>
      <c r="K21" s="24"/>
      <c r="L21" s="24"/>
      <c r="M21" s="24"/>
      <c r="Q21" s="6"/>
      <c r="R21" s="24"/>
      <c r="S21" s="24"/>
      <c r="T21" s="24"/>
      <c r="U21" s="24"/>
      <c r="V21" s="24"/>
    </row>
    <row r="22" spans="1:22" s="3" customFormat="1" ht="21">
      <c r="A22" s="60" t="s">
        <v>53</v>
      </c>
      <c r="B22" s="61" t="s">
        <v>32</v>
      </c>
      <c r="C22" s="62">
        <v>12</v>
      </c>
      <c r="D22" s="61">
        <v>0</v>
      </c>
      <c r="E22" s="64">
        <f t="shared" si="0"/>
        <v>0</v>
      </c>
      <c r="F22" s="88" t="s">
        <v>47</v>
      </c>
      <c r="G22" s="2"/>
      <c r="H22" s="34"/>
      <c r="I22" s="35"/>
      <c r="J22" s="36"/>
      <c r="K22" s="35"/>
      <c r="L22" s="37"/>
      <c r="M22" s="38"/>
      <c r="N22" s="24"/>
      <c r="O22" s="24"/>
      <c r="Q22" s="41"/>
    </row>
    <row r="23" spans="1:22" s="3" customFormat="1" ht="15" thickBot="1">
      <c r="A23" s="16" t="s">
        <v>54</v>
      </c>
      <c r="B23" s="26"/>
      <c r="C23" s="27"/>
      <c r="D23" s="26"/>
      <c r="E23" s="28">
        <f>SUM(E12:E22)</f>
        <v>11193640.800000001</v>
      </c>
      <c r="F23" s="29"/>
      <c r="G23" s="2"/>
      <c r="H23" s="39"/>
      <c r="I23" s="35"/>
      <c r="J23" s="36"/>
      <c r="K23" s="35"/>
      <c r="L23" s="40"/>
      <c r="M23" s="38"/>
    </row>
    <row r="24" spans="1:22" s="3" customFormat="1" ht="30" customHeight="1" thickTop="1">
      <c r="A24" s="43" t="s">
        <v>55</v>
      </c>
      <c r="B24" s="20"/>
      <c r="C24" s="20"/>
      <c r="D24" s="20"/>
      <c r="E24" s="20"/>
      <c r="F24" s="20"/>
      <c r="G24" s="2"/>
      <c r="J24" s="6"/>
      <c r="Q24" s="6"/>
    </row>
    <row r="25" spans="1:22" s="3" customFormat="1" ht="21">
      <c r="A25" s="60" t="s">
        <v>56</v>
      </c>
      <c r="B25" s="61" t="s">
        <v>32</v>
      </c>
      <c r="C25" s="62">
        <v>12</v>
      </c>
      <c r="D25" s="66">
        <v>0</v>
      </c>
      <c r="E25" s="64">
        <f t="shared" ref="E25" si="1">C25*D25</f>
        <v>0</v>
      </c>
      <c r="F25" s="88" t="s">
        <v>47</v>
      </c>
      <c r="G25" s="2"/>
      <c r="H25" s="24"/>
      <c r="I25" s="24"/>
      <c r="J25" s="24"/>
      <c r="K25" s="24"/>
      <c r="L25" s="24"/>
      <c r="M25" s="24"/>
      <c r="Q25" s="6"/>
    </row>
    <row r="26" spans="1:22" s="3" customFormat="1" ht="21">
      <c r="A26" s="60" t="s">
        <v>57</v>
      </c>
      <c r="B26" s="61" t="s">
        <v>32</v>
      </c>
      <c r="C26" s="62">
        <v>12</v>
      </c>
      <c r="D26" s="66">
        <v>100000</v>
      </c>
      <c r="E26" s="64">
        <f>C26*D26</f>
        <v>1200000</v>
      </c>
      <c r="F26" s="88" t="s">
        <v>47</v>
      </c>
      <c r="G26" s="2"/>
      <c r="I26" s="24"/>
      <c r="J26" s="24"/>
    </row>
    <row r="27" spans="1:22" s="3" customFormat="1">
      <c r="A27" s="94" t="s">
        <v>58</v>
      </c>
      <c r="B27" s="95"/>
      <c r="C27" s="96"/>
      <c r="D27" s="95"/>
      <c r="E27" s="78">
        <f>SUM(E25:E26)</f>
        <v>1200000</v>
      </c>
      <c r="F27" s="97"/>
      <c r="G27" s="2"/>
    </row>
    <row r="28" spans="1:22" s="3" customFormat="1">
      <c r="A28" s="172" t="s">
        <v>59</v>
      </c>
      <c r="B28" s="173"/>
      <c r="C28" s="173"/>
      <c r="D28" s="173"/>
      <c r="E28" s="103">
        <f>E23+E27</f>
        <v>12393640.800000001</v>
      </c>
      <c r="F28" s="98"/>
      <c r="G28" s="2"/>
      <c r="Q28" s="6"/>
    </row>
    <row r="29" spans="1:22" s="3" customFormat="1" ht="15" thickBot="1">
      <c r="H29" s="39"/>
      <c r="I29" s="35"/>
      <c r="J29" s="36"/>
      <c r="K29" s="35"/>
      <c r="L29" s="40"/>
      <c r="M29" s="38"/>
      <c r="Q29" s="6"/>
    </row>
    <row r="30" spans="1:22" s="3" customFormat="1" ht="15.6" thickTop="1" thickBot="1">
      <c r="A30" s="174" t="s">
        <v>60</v>
      </c>
      <c r="B30" s="175"/>
      <c r="C30" s="175"/>
      <c r="D30" s="175"/>
      <c r="E30" s="175"/>
      <c r="F30" s="176"/>
      <c r="G30" s="102"/>
      <c r="H30" s="39"/>
      <c r="I30" s="35"/>
      <c r="J30" s="36"/>
      <c r="K30" s="35"/>
      <c r="L30" s="40"/>
      <c r="M30" s="38"/>
      <c r="Q30" s="6"/>
    </row>
    <row r="31" spans="1:22" s="3" customFormat="1" ht="15" thickTop="1">
      <c r="A31" s="43" t="s">
        <v>61</v>
      </c>
      <c r="B31" s="20"/>
      <c r="C31" s="20"/>
      <c r="D31" s="20"/>
      <c r="E31" s="20"/>
      <c r="F31" s="20"/>
      <c r="G31" s="2"/>
      <c r="H31" s="39"/>
      <c r="I31" s="35"/>
      <c r="J31" s="36"/>
      <c r="K31" s="35"/>
      <c r="L31" s="40"/>
      <c r="M31" s="38"/>
      <c r="Q31" s="6"/>
    </row>
    <row r="32" spans="1:22" s="3" customFormat="1" ht="21">
      <c r="A32" s="60" t="s">
        <v>62</v>
      </c>
      <c r="B32" s="61" t="s">
        <v>49</v>
      </c>
      <c r="C32" s="62">
        <v>1</v>
      </c>
      <c r="D32" s="61">
        <v>0</v>
      </c>
      <c r="E32" s="64">
        <f t="shared" ref="E32:E38" si="2">C32*D32</f>
        <v>0</v>
      </c>
      <c r="F32" s="88" t="s">
        <v>47</v>
      </c>
      <c r="G32" s="2"/>
      <c r="H32" s="39"/>
      <c r="I32" s="35"/>
      <c r="J32" s="36"/>
      <c r="K32" s="35"/>
      <c r="L32" s="40"/>
      <c r="M32" s="38"/>
      <c r="Q32" s="6"/>
    </row>
    <row r="33" spans="1:17" s="3" customFormat="1" ht="21">
      <c r="A33" s="60" t="s">
        <v>63</v>
      </c>
      <c r="B33" s="61" t="s">
        <v>49</v>
      </c>
      <c r="C33" s="62">
        <v>1</v>
      </c>
      <c r="D33" s="61">
        <v>0</v>
      </c>
      <c r="E33" s="64">
        <f t="shared" si="2"/>
        <v>0</v>
      </c>
      <c r="F33" s="88" t="s">
        <v>47</v>
      </c>
      <c r="G33" s="2"/>
      <c r="I33" s="24"/>
      <c r="J33" s="24"/>
      <c r="Q33" s="6"/>
    </row>
    <row r="34" spans="1:17" s="3" customFormat="1" ht="21">
      <c r="A34" s="60" t="s">
        <v>64</v>
      </c>
      <c r="B34" s="61" t="s">
        <v>49</v>
      </c>
      <c r="C34" s="62">
        <v>1</v>
      </c>
      <c r="D34" s="61">
        <v>0</v>
      </c>
      <c r="E34" s="64">
        <f t="shared" si="2"/>
        <v>0</v>
      </c>
      <c r="F34" s="88" t="s">
        <v>47</v>
      </c>
      <c r="G34" s="2"/>
      <c r="I34" s="24"/>
      <c r="J34" s="24"/>
      <c r="Q34" s="6"/>
    </row>
    <row r="35" spans="1:17" s="3" customFormat="1" ht="21">
      <c r="A35" s="60" t="s">
        <v>65</v>
      </c>
      <c r="B35" s="61" t="s">
        <v>49</v>
      </c>
      <c r="C35" s="62">
        <v>1</v>
      </c>
      <c r="D35" s="61">
        <v>0</v>
      </c>
      <c r="E35" s="64">
        <f t="shared" si="2"/>
        <v>0</v>
      </c>
      <c r="F35" s="88" t="s">
        <v>47</v>
      </c>
      <c r="G35" s="2"/>
      <c r="I35" s="24"/>
      <c r="J35" s="24"/>
      <c r="Q35" s="6"/>
    </row>
    <row r="36" spans="1:17" s="3" customFormat="1" ht="21">
      <c r="A36" s="60" t="s">
        <v>66</v>
      </c>
      <c r="B36" s="61" t="s">
        <v>49</v>
      </c>
      <c r="C36" s="62">
        <v>1</v>
      </c>
      <c r="D36" s="61">
        <v>0</v>
      </c>
      <c r="E36" s="64">
        <f t="shared" si="2"/>
        <v>0</v>
      </c>
      <c r="F36" s="88" t="s">
        <v>47</v>
      </c>
      <c r="G36" s="2"/>
      <c r="I36" s="24"/>
      <c r="J36" s="24"/>
      <c r="Q36" s="6"/>
    </row>
    <row r="37" spans="1:17" s="3" customFormat="1" ht="21">
      <c r="A37" s="60" t="s">
        <v>67</v>
      </c>
      <c r="B37" s="61" t="s">
        <v>49</v>
      </c>
      <c r="C37" s="62">
        <v>1</v>
      </c>
      <c r="D37" s="61">
        <v>0</v>
      </c>
      <c r="E37" s="64">
        <f t="shared" si="2"/>
        <v>0</v>
      </c>
      <c r="F37" s="88" t="s">
        <v>47</v>
      </c>
      <c r="G37" s="2"/>
      <c r="I37" s="24"/>
      <c r="J37" s="24"/>
      <c r="Q37" s="6"/>
    </row>
    <row r="38" spans="1:17" s="3" customFormat="1" ht="21">
      <c r="A38" s="60" t="s">
        <v>68</v>
      </c>
      <c r="B38" s="61" t="s">
        <v>49</v>
      </c>
      <c r="C38" s="62">
        <v>1</v>
      </c>
      <c r="D38" s="61">
        <v>0</v>
      </c>
      <c r="E38" s="64">
        <f t="shared" si="2"/>
        <v>0</v>
      </c>
      <c r="F38" s="88" t="s">
        <v>47</v>
      </c>
      <c r="G38" s="2"/>
      <c r="I38" s="24"/>
      <c r="J38" s="24"/>
      <c r="Q38" s="6"/>
    </row>
    <row r="39" spans="1:17" s="3" customFormat="1" ht="15" thickBot="1">
      <c r="A39" s="42" t="s">
        <v>69</v>
      </c>
      <c r="B39" s="26"/>
      <c r="C39" s="27"/>
      <c r="D39" s="26"/>
      <c r="E39" s="28">
        <f>SUM(E32:E38)</f>
        <v>0</v>
      </c>
      <c r="F39" s="29"/>
      <c r="G39" s="2"/>
      <c r="I39" s="24"/>
      <c r="J39" s="24"/>
      <c r="Q39" s="6"/>
    </row>
    <row r="40" spans="1:17" s="3" customFormat="1" ht="15" thickTop="1">
      <c r="A40" s="43" t="s">
        <v>70</v>
      </c>
      <c r="B40" s="20"/>
      <c r="C40" s="20"/>
      <c r="D40" s="20"/>
      <c r="E40" s="20"/>
      <c r="F40" s="20"/>
      <c r="G40" s="2"/>
      <c r="I40" s="24"/>
      <c r="J40" s="24"/>
      <c r="Q40" s="6"/>
    </row>
    <row r="41" spans="1:17" s="3" customFormat="1" ht="21">
      <c r="A41" s="60" t="s">
        <v>71</v>
      </c>
      <c r="B41" s="61" t="s">
        <v>49</v>
      </c>
      <c r="C41" s="62">
        <v>1</v>
      </c>
      <c r="D41" s="66">
        <v>0</v>
      </c>
      <c r="E41" s="64">
        <f t="shared" ref="E41:E47" si="3">C41*D41</f>
        <v>0</v>
      </c>
      <c r="F41" s="88" t="s">
        <v>47</v>
      </c>
      <c r="G41" s="2"/>
      <c r="I41" s="24"/>
      <c r="J41" s="24"/>
      <c r="Q41" s="6"/>
    </row>
    <row r="42" spans="1:17" s="3" customFormat="1" ht="21">
      <c r="A42" s="60" t="s">
        <v>72</v>
      </c>
      <c r="B42" s="61" t="s">
        <v>49</v>
      </c>
      <c r="C42" s="62">
        <v>1</v>
      </c>
      <c r="D42" s="66">
        <v>0</v>
      </c>
      <c r="E42" s="64">
        <f t="shared" si="3"/>
        <v>0</v>
      </c>
      <c r="F42" s="88" t="s">
        <v>47</v>
      </c>
      <c r="G42" s="2"/>
      <c r="I42" s="24"/>
      <c r="J42" s="24"/>
      <c r="Q42" s="6"/>
    </row>
    <row r="43" spans="1:17" s="3" customFormat="1" ht="21">
      <c r="A43" s="60" t="s">
        <v>73</v>
      </c>
      <c r="B43" s="61" t="s">
        <v>49</v>
      </c>
      <c r="C43" s="62">
        <v>1</v>
      </c>
      <c r="D43" s="66">
        <v>0</v>
      </c>
      <c r="E43" s="64">
        <f t="shared" si="3"/>
        <v>0</v>
      </c>
      <c r="F43" s="88" t="s">
        <v>47</v>
      </c>
      <c r="G43" s="2"/>
      <c r="I43" s="24"/>
      <c r="J43" s="24"/>
      <c r="Q43" s="6"/>
    </row>
    <row r="44" spans="1:17" s="3" customFormat="1" ht="21">
      <c r="A44" s="60" t="s">
        <v>74</v>
      </c>
      <c r="B44" s="61" t="s">
        <v>49</v>
      </c>
      <c r="C44" s="62">
        <v>1</v>
      </c>
      <c r="D44" s="66">
        <v>0</v>
      </c>
      <c r="E44" s="64">
        <f t="shared" si="3"/>
        <v>0</v>
      </c>
      <c r="F44" s="88" t="s">
        <v>47</v>
      </c>
      <c r="G44" s="2"/>
      <c r="I44" s="24"/>
      <c r="J44" s="24"/>
      <c r="Q44" s="6"/>
    </row>
    <row r="45" spans="1:17" s="3" customFormat="1" ht="21">
      <c r="A45" s="60" t="s">
        <v>75</v>
      </c>
      <c r="B45" s="61" t="s">
        <v>49</v>
      </c>
      <c r="C45" s="62">
        <v>1</v>
      </c>
      <c r="D45" s="61">
        <v>0</v>
      </c>
      <c r="E45" s="64">
        <f t="shared" si="3"/>
        <v>0</v>
      </c>
      <c r="F45" s="88" t="s">
        <v>47</v>
      </c>
      <c r="G45" s="2"/>
      <c r="I45" s="24"/>
      <c r="J45" s="24"/>
      <c r="Q45" s="6"/>
    </row>
    <row r="46" spans="1:17" s="3" customFormat="1" ht="21">
      <c r="A46" s="60" t="s">
        <v>75</v>
      </c>
      <c r="B46" s="61" t="s">
        <v>49</v>
      </c>
      <c r="C46" s="62">
        <v>1</v>
      </c>
      <c r="D46" s="61">
        <v>0</v>
      </c>
      <c r="E46" s="64">
        <f t="shared" si="3"/>
        <v>0</v>
      </c>
      <c r="F46" s="88" t="s">
        <v>47</v>
      </c>
      <c r="G46" s="2"/>
      <c r="I46" s="24"/>
      <c r="J46" s="24"/>
      <c r="Q46" s="6"/>
    </row>
    <row r="47" spans="1:17" s="3" customFormat="1" ht="21">
      <c r="A47" s="60" t="s">
        <v>75</v>
      </c>
      <c r="B47" s="61" t="s">
        <v>49</v>
      </c>
      <c r="C47" s="62">
        <v>1</v>
      </c>
      <c r="D47" s="61">
        <v>0</v>
      </c>
      <c r="E47" s="64">
        <f t="shared" si="3"/>
        <v>0</v>
      </c>
      <c r="F47" s="88" t="s">
        <v>47</v>
      </c>
      <c r="G47" s="2"/>
      <c r="I47" s="24"/>
      <c r="J47" s="24"/>
      <c r="Q47" s="6"/>
    </row>
    <row r="48" spans="1:17" s="3" customFormat="1" ht="15" thickBot="1">
      <c r="A48" s="42" t="s">
        <v>76</v>
      </c>
      <c r="B48" s="26"/>
      <c r="C48" s="27"/>
      <c r="D48" s="26"/>
      <c r="E48" s="28">
        <f>SUM(E41:E47)</f>
        <v>0</v>
      </c>
      <c r="F48" s="29"/>
      <c r="I48" s="24"/>
      <c r="J48" s="24"/>
      <c r="Q48" s="6"/>
    </row>
    <row r="49" spans="1:22" s="3" customFormat="1" ht="15" thickTop="1">
      <c r="A49" s="148" t="s">
        <v>77</v>
      </c>
      <c r="B49" s="149"/>
      <c r="C49" s="149"/>
      <c r="D49" s="149"/>
      <c r="E49" s="104">
        <f>E39+E48</f>
        <v>0</v>
      </c>
      <c r="F49" s="150"/>
      <c r="G49" s="102"/>
      <c r="I49" s="24"/>
      <c r="J49" s="24"/>
      <c r="Q49" s="6"/>
    </row>
    <row r="50" spans="1:22" s="3" customFormat="1" ht="15" thickBot="1">
      <c r="A50" s="44"/>
      <c r="B50" s="45"/>
      <c r="C50" s="46"/>
      <c r="D50" s="45"/>
      <c r="E50" s="47"/>
      <c r="F50" s="48"/>
      <c r="G50" s="2"/>
      <c r="I50" s="24"/>
      <c r="J50" s="24"/>
      <c r="Q50" s="6"/>
    </row>
    <row r="51" spans="1:22" s="3" customFormat="1" ht="15" thickTop="1">
      <c r="A51" s="174" t="s">
        <v>78</v>
      </c>
      <c r="B51" s="175"/>
      <c r="C51" s="175"/>
      <c r="D51" s="175"/>
      <c r="E51" s="175"/>
      <c r="F51" s="176"/>
      <c r="G51" s="2"/>
      <c r="H51" s="39"/>
      <c r="I51" s="35"/>
      <c r="J51" s="36"/>
      <c r="K51" s="35"/>
      <c r="L51" s="40"/>
      <c r="M51" s="38"/>
      <c r="Q51" s="6"/>
    </row>
    <row r="52" spans="1:22" s="3" customFormat="1">
      <c r="A52" s="60" t="s">
        <v>79</v>
      </c>
      <c r="B52" s="61" t="s">
        <v>80</v>
      </c>
      <c r="C52" s="62">
        <f>4.8*228+5*4.8</f>
        <v>1118.3999999999999</v>
      </c>
      <c r="D52" s="63">
        <v>1400</v>
      </c>
      <c r="E52" s="64">
        <f t="shared" ref="E52:E73" si="4">C52*D52</f>
        <v>1565759.9999999998</v>
      </c>
      <c r="F52" s="67" t="s">
        <v>81</v>
      </c>
      <c r="G52" s="2"/>
      <c r="I52" s="24"/>
      <c r="J52" s="24"/>
      <c r="Q52" s="6"/>
    </row>
    <row r="53" spans="1:22" s="3" customFormat="1" ht="21">
      <c r="A53" s="60" t="s">
        <v>82</v>
      </c>
      <c r="B53" s="61" t="s">
        <v>32</v>
      </c>
      <c r="C53" s="62">
        <v>12</v>
      </c>
      <c r="D53" s="66">
        <v>0</v>
      </c>
      <c r="E53" s="64">
        <f>C53*D53</f>
        <v>0</v>
      </c>
      <c r="F53" s="88" t="s">
        <v>47</v>
      </c>
      <c r="G53" s="2"/>
      <c r="I53" s="24"/>
      <c r="J53" s="24"/>
      <c r="Q53" s="6"/>
    </row>
    <row r="54" spans="1:22" ht="21">
      <c r="A54" s="60" t="s">
        <v>83</v>
      </c>
      <c r="B54" s="61" t="s">
        <v>32</v>
      </c>
      <c r="C54" s="62">
        <v>12</v>
      </c>
      <c r="D54" s="66">
        <v>0</v>
      </c>
      <c r="E54" s="64">
        <f>C54*D54</f>
        <v>0</v>
      </c>
      <c r="F54" s="88" t="s">
        <v>47</v>
      </c>
      <c r="H54" s="3"/>
      <c r="I54" s="24"/>
      <c r="J54" s="24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s="3" customFormat="1" ht="21">
      <c r="A55" s="60" t="s">
        <v>84</v>
      </c>
      <c r="B55" s="61" t="s">
        <v>32</v>
      </c>
      <c r="C55" s="62">
        <v>12</v>
      </c>
      <c r="D55" s="66">
        <v>0</v>
      </c>
      <c r="E55" s="64">
        <f t="shared" si="4"/>
        <v>0</v>
      </c>
      <c r="F55" s="88" t="s">
        <v>47</v>
      </c>
      <c r="G55" s="2"/>
      <c r="P55" s="142"/>
      <c r="Q55" s="142"/>
      <c r="R55" s="142"/>
      <c r="S55" s="142"/>
      <c r="T55" s="142"/>
      <c r="U55" s="142"/>
      <c r="V55" s="142"/>
    </row>
    <row r="56" spans="1:22" s="3" customFormat="1" ht="21">
      <c r="A56" s="60" t="s">
        <v>85</v>
      </c>
      <c r="B56" s="61" t="s">
        <v>32</v>
      </c>
      <c r="C56" s="62">
        <v>12</v>
      </c>
      <c r="D56" s="66">
        <v>0</v>
      </c>
      <c r="E56" s="64">
        <f t="shared" si="4"/>
        <v>0</v>
      </c>
      <c r="F56" s="88" t="s">
        <v>47</v>
      </c>
      <c r="G56" s="2"/>
      <c r="H56" s="142"/>
      <c r="I56" s="142"/>
      <c r="J56" s="142"/>
      <c r="K56" s="142"/>
      <c r="L56" s="142"/>
      <c r="M56" s="142"/>
      <c r="N56" s="142"/>
      <c r="O56" s="142"/>
    </row>
    <row r="57" spans="1:22" s="3" customFormat="1" ht="21">
      <c r="A57" s="60" t="s">
        <v>86</v>
      </c>
      <c r="B57" s="61" t="s">
        <v>32</v>
      </c>
      <c r="C57" s="62">
        <v>12</v>
      </c>
      <c r="D57" s="66">
        <v>0</v>
      </c>
      <c r="E57" s="64">
        <f t="shared" si="4"/>
        <v>0</v>
      </c>
      <c r="F57" s="88" t="s">
        <v>47</v>
      </c>
      <c r="G57" s="2"/>
    </row>
    <row r="58" spans="1:22" s="3" customFormat="1" ht="21">
      <c r="A58" s="60" t="s">
        <v>87</v>
      </c>
      <c r="B58" s="61" t="s">
        <v>32</v>
      </c>
      <c r="C58" s="62">
        <v>12</v>
      </c>
      <c r="D58" s="66">
        <v>0</v>
      </c>
      <c r="E58" s="64">
        <f t="shared" si="4"/>
        <v>0</v>
      </c>
      <c r="F58" s="88" t="s">
        <v>47</v>
      </c>
      <c r="G58" s="2"/>
    </row>
    <row r="59" spans="1:22" s="3" customFormat="1" ht="21">
      <c r="A59" s="60" t="s">
        <v>88</v>
      </c>
      <c r="B59" s="61" t="s">
        <v>32</v>
      </c>
      <c r="C59" s="62">
        <v>12</v>
      </c>
      <c r="D59" s="66">
        <v>0</v>
      </c>
      <c r="E59" s="64">
        <f t="shared" si="4"/>
        <v>0</v>
      </c>
      <c r="F59" s="88" t="s">
        <v>47</v>
      </c>
      <c r="G59" s="2"/>
    </row>
    <row r="60" spans="1:22" s="3" customFormat="1" ht="21">
      <c r="A60" s="60" t="s">
        <v>89</v>
      </c>
      <c r="B60" s="61" t="s">
        <v>32</v>
      </c>
      <c r="C60" s="62">
        <v>12</v>
      </c>
      <c r="D60" s="61">
        <v>0</v>
      </c>
      <c r="E60" s="64">
        <f t="shared" si="4"/>
        <v>0</v>
      </c>
      <c r="F60" s="88" t="s">
        <v>47</v>
      </c>
      <c r="G60" s="2"/>
    </row>
    <row r="61" spans="1:22" s="3" customFormat="1" ht="21">
      <c r="A61" s="60" t="s">
        <v>90</v>
      </c>
      <c r="B61" s="61" t="s">
        <v>32</v>
      </c>
      <c r="C61" s="62">
        <v>12</v>
      </c>
      <c r="D61" s="61">
        <v>0</v>
      </c>
      <c r="E61" s="64">
        <f t="shared" si="4"/>
        <v>0</v>
      </c>
      <c r="F61" s="88" t="s">
        <v>47</v>
      </c>
      <c r="G61" s="2"/>
    </row>
    <row r="62" spans="1:22" s="3" customFormat="1" ht="21">
      <c r="A62" s="60" t="s">
        <v>91</v>
      </c>
      <c r="B62" s="61" t="s">
        <v>49</v>
      </c>
      <c r="C62" s="62">
        <v>1</v>
      </c>
      <c r="D62" s="61">
        <v>0</v>
      </c>
      <c r="E62" s="64">
        <f t="shared" ref="E62" si="5">C62*D62</f>
        <v>0</v>
      </c>
      <c r="F62" s="88" t="s">
        <v>47</v>
      </c>
      <c r="G62" s="2"/>
    </row>
    <row r="63" spans="1:22" s="3" customFormat="1" ht="21">
      <c r="A63" s="60" t="s">
        <v>92</v>
      </c>
      <c r="B63" s="61" t="s">
        <v>49</v>
      </c>
      <c r="C63" s="62">
        <v>1</v>
      </c>
      <c r="D63" s="66">
        <v>0</v>
      </c>
      <c r="E63" s="64">
        <f t="shared" si="4"/>
        <v>0</v>
      </c>
      <c r="F63" s="88" t="s">
        <v>47</v>
      </c>
      <c r="G63" s="2"/>
    </row>
    <row r="64" spans="1:22" s="3" customFormat="1" ht="21">
      <c r="A64" s="60" t="s">
        <v>93</v>
      </c>
      <c r="B64" s="61" t="s">
        <v>49</v>
      </c>
      <c r="C64" s="62">
        <v>1</v>
      </c>
      <c r="D64" s="66">
        <v>0</v>
      </c>
      <c r="E64" s="64">
        <f t="shared" si="4"/>
        <v>0</v>
      </c>
      <c r="F64" s="88" t="s">
        <v>47</v>
      </c>
      <c r="G64" s="2"/>
    </row>
    <row r="65" spans="1:22" s="3" customFormat="1" ht="21">
      <c r="A65" s="60" t="s">
        <v>94</v>
      </c>
      <c r="B65" s="61" t="s">
        <v>49</v>
      </c>
      <c r="C65" s="62">
        <v>1</v>
      </c>
      <c r="D65" s="66">
        <v>0</v>
      </c>
      <c r="E65" s="64">
        <f t="shared" si="4"/>
        <v>0</v>
      </c>
      <c r="F65" s="88" t="s">
        <v>47</v>
      </c>
      <c r="G65" s="2"/>
    </row>
    <row r="66" spans="1:22" s="3" customFormat="1" ht="21">
      <c r="A66" s="60" t="s">
        <v>95</v>
      </c>
      <c r="B66" s="61" t="s">
        <v>49</v>
      </c>
      <c r="C66" s="62">
        <v>1</v>
      </c>
      <c r="D66" s="66">
        <v>0</v>
      </c>
      <c r="E66" s="64">
        <f t="shared" si="4"/>
        <v>0</v>
      </c>
      <c r="F66" s="88" t="s">
        <v>47</v>
      </c>
      <c r="G66" s="2"/>
    </row>
    <row r="67" spans="1:22" s="3" customFormat="1" ht="21">
      <c r="A67" s="60" t="s">
        <v>96</v>
      </c>
      <c r="B67" s="61" t="s">
        <v>49</v>
      </c>
      <c r="C67" s="62">
        <v>1</v>
      </c>
      <c r="D67" s="66">
        <v>0</v>
      </c>
      <c r="E67" s="64">
        <f t="shared" si="4"/>
        <v>0</v>
      </c>
      <c r="F67" s="88" t="s">
        <v>47</v>
      </c>
      <c r="G67" s="2"/>
    </row>
    <row r="68" spans="1:22" s="3" customFormat="1" ht="21">
      <c r="A68" s="60" t="s">
        <v>97</v>
      </c>
      <c r="B68" s="61" t="s">
        <v>49</v>
      </c>
      <c r="C68" s="62">
        <v>1</v>
      </c>
      <c r="D68" s="66">
        <v>0</v>
      </c>
      <c r="E68" s="64">
        <f t="shared" si="4"/>
        <v>0</v>
      </c>
      <c r="F68" s="88" t="s">
        <v>47</v>
      </c>
      <c r="G68" s="2"/>
    </row>
    <row r="69" spans="1:22" s="3" customFormat="1" ht="21">
      <c r="A69" s="60" t="s">
        <v>98</v>
      </c>
      <c r="B69" s="61" t="s">
        <v>49</v>
      </c>
      <c r="C69" s="62">
        <v>1</v>
      </c>
      <c r="D69" s="66">
        <v>0</v>
      </c>
      <c r="E69" s="64">
        <f t="shared" si="4"/>
        <v>0</v>
      </c>
      <c r="F69" s="88" t="s">
        <v>47</v>
      </c>
      <c r="G69" s="2"/>
    </row>
    <row r="70" spans="1:22" s="3" customFormat="1" ht="21">
      <c r="A70" s="60" t="s">
        <v>99</v>
      </c>
      <c r="B70" s="61" t="s">
        <v>49</v>
      </c>
      <c r="C70" s="62">
        <v>1</v>
      </c>
      <c r="D70" s="66">
        <v>0</v>
      </c>
      <c r="E70" s="64">
        <f t="shared" si="4"/>
        <v>0</v>
      </c>
      <c r="F70" s="88" t="s">
        <v>47</v>
      </c>
      <c r="G70" s="2"/>
    </row>
    <row r="71" spans="1:22" s="3" customFormat="1" ht="21">
      <c r="A71" s="60" t="s">
        <v>100</v>
      </c>
      <c r="B71" s="61"/>
      <c r="C71" s="62"/>
      <c r="D71" s="66">
        <v>0</v>
      </c>
      <c r="E71" s="64">
        <f t="shared" si="4"/>
        <v>0</v>
      </c>
      <c r="F71" s="88" t="s">
        <v>47</v>
      </c>
      <c r="G71" s="2"/>
    </row>
    <row r="72" spans="1:22" s="3" customFormat="1" ht="21">
      <c r="A72" s="60" t="s">
        <v>100</v>
      </c>
      <c r="B72" s="61"/>
      <c r="C72" s="62"/>
      <c r="D72" s="66">
        <v>0</v>
      </c>
      <c r="E72" s="64">
        <f t="shared" si="4"/>
        <v>0</v>
      </c>
      <c r="F72" s="88" t="s">
        <v>47</v>
      </c>
      <c r="G72" s="2"/>
    </row>
    <row r="73" spans="1:22" s="3" customFormat="1" ht="29.1">
      <c r="A73" s="107" t="s">
        <v>101</v>
      </c>
      <c r="B73" s="108" t="s">
        <v>32</v>
      </c>
      <c r="C73" s="109">
        <v>12</v>
      </c>
      <c r="D73" s="110">
        <v>190000</v>
      </c>
      <c r="E73" s="111">
        <f t="shared" si="4"/>
        <v>2280000</v>
      </c>
      <c r="F73" s="112" t="s">
        <v>102</v>
      </c>
      <c r="G73" s="2"/>
    </row>
    <row r="74" spans="1:22" s="3" customFormat="1" ht="15" thickBot="1">
      <c r="A74" s="42" t="s">
        <v>103</v>
      </c>
      <c r="B74" s="26"/>
      <c r="C74" s="27"/>
      <c r="D74" s="26"/>
      <c r="E74" s="105">
        <f>SUM(E52:E73)</f>
        <v>3845760</v>
      </c>
      <c r="F74" s="86"/>
      <c r="G74" s="2"/>
    </row>
    <row r="75" spans="1:22" s="3" customFormat="1" ht="15.6" thickTop="1" thickBot="1"/>
    <row r="76" spans="1:22" ht="19.5" customHeight="1" thickTop="1" thickBot="1">
      <c r="A76" s="49" t="s">
        <v>104</v>
      </c>
      <c r="B76" s="50"/>
      <c r="C76" s="51"/>
      <c r="D76" s="50"/>
      <c r="E76" s="106">
        <f>E28+E39+E48+E74</f>
        <v>16239400.800000001</v>
      </c>
      <c r="F76" s="51"/>
      <c r="G76" s="127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9.5" customHeight="1" thickTop="1" thickBot="1">
      <c r="A77" s="52"/>
      <c r="B77" s="53"/>
      <c r="C77" s="54"/>
      <c r="D77" s="53"/>
      <c r="E77" s="99"/>
      <c r="F77" s="89"/>
      <c r="G77" s="127"/>
      <c r="H77" s="3"/>
      <c r="I77" s="3"/>
      <c r="J77" s="3"/>
      <c r="K77" s="3"/>
      <c r="L77" s="3"/>
      <c r="M77" s="3"/>
      <c r="N77" s="3"/>
      <c r="O77" s="3"/>
      <c r="P77" s="142"/>
      <c r="Q77" s="142"/>
      <c r="R77" s="142"/>
      <c r="S77" s="142"/>
      <c r="T77" s="142"/>
      <c r="U77" s="142"/>
      <c r="V77" s="142"/>
    </row>
    <row r="78" spans="1:22" s="3" customFormat="1" ht="16.5" thickTop="1" thickBot="1">
      <c r="A78" s="93" t="s">
        <v>105</v>
      </c>
      <c r="B78" s="53"/>
      <c r="C78" s="54"/>
      <c r="D78" s="53"/>
      <c r="E78" s="165"/>
      <c r="F78" s="166"/>
      <c r="G78" s="2"/>
      <c r="H78" s="142"/>
      <c r="I78" s="142"/>
      <c r="J78" s="142"/>
      <c r="K78" s="142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</row>
    <row r="79" spans="1:22" s="3" customFormat="1" ht="15.6" thickTop="1" thickBot="1">
      <c r="A79" s="79" t="s">
        <v>106</v>
      </c>
      <c r="B79" s="50"/>
      <c r="C79" s="51"/>
      <c r="D79" s="50"/>
      <c r="E79" s="100">
        <f>E28</f>
        <v>12393640.800000001</v>
      </c>
      <c r="F79" s="68"/>
      <c r="G79" s="2"/>
      <c r="H79" s="142"/>
      <c r="I79" s="142"/>
      <c r="J79" s="142"/>
      <c r="K79" s="142"/>
      <c r="L79" s="142"/>
      <c r="M79" s="142"/>
      <c r="N79" s="142"/>
      <c r="O79" s="142"/>
    </row>
    <row r="80" spans="1:22" s="3" customFormat="1" ht="31.5" customHeight="1" thickTop="1">
      <c r="A80" s="124" t="s">
        <v>107</v>
      </c>
      <c r="B80" s="125"/>
      <c r="C80" s="126"/>
      <c r="D80" s="125"/>
      <c r="E80" s="101">
        <f>L16</f>
        <v>11182840.800000001</v>
      </c>
      <c r="F80" s="123"/>
      <c r="G80" s="2"/>
    </row>
    <row r="81" spans="1:22" ht="43.5">
      <c r="A81" s="80" t="s">
        <v>108</v>
      </c>
      <c r="B81" s="81"/>
      <c r="C81" s="82"/>
      <c r="D81" s="81"/>
      <c r="E81" s="101">
        <f>E79-E80</f>
        <v>1210800</v>
      </c>
      <c r="F81" s="84" t="s">
        <v>109</v>
      </c>
      <c r="G81" s="85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s="3" customFormat="1" ht="30" customHeight="1" thickBot="1">
      <c r="A82" s="192" t="s">
        <v>110</v>
      </c>
      <c r="B82" s="193"/>
      <c r="C82" s="193"/>
      <c r="D82" s="194"/>
      <c r="E82" s="90">
        <f>E74+E81</f>
        <v>5056560</v>
      </c>
      <c r="F82" s="65"/>
      <c r="G82" s="85"/>
      <c r="P82" s="142"/>
      <c r="Q82" s="142"/>
      <c r="R82" s="142"/>
      <c r="S82" s="142"/>
      <c r="T82" s="142"/>
      <c r="U82" s="142"/>
      <c r="V82" s="142"/>
    </row>
    <row r="83" spans="1:22" ht="18.95" thickTop="1">
      <c r="A83" s="136"/>
      <c r="B83" s="3"/>
      <c r="C83" s="3"/>
      <c r="D83" s="142"/>
      <c r="E83" s="23"/>
      <c r="F83" s="23"/>
      <c r="G83" s="142"/>
      <c r="H83" s="142"/>
      <c r="I83" s="142"/>
      <c r="J83" s="142"/>
      <c r="K83" s="142"/>
      <c r="L83" s="142"/>
      <c r="M83" s="142"/>
      <c r="N83" s="142"/>
      <c r="O83" s="142"/>
      <c r="P83" s="3"/>
      <c r="Q83" s="3"/>
      <c r="R83" s="3"/>
      <c r="S83" s="3"/>
      <c r="T83" s="3"/>
      <c r="U83" s="3"/>
      <c r="V83" s="3"/>
    </row>
    <row r="84" spans="1:22">
      <c r="A84" s="137" t="s">
        <v>111</v>
      </c>
      <c r="B84" s="137"/>
      <c r="C84" s="138"/>
      <c r="D84" s="138"/>
      <c r="E84" s="137">
        <f>E82</f>
        <v>5056560</v>
      </c>
      <c r="F84" s="142"/>
      <c r="G84" s="142"/>
      <c r="H84" s="142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</row>
    <row r="85" spans="1:22">
      <c r="A85" s="138" t="s">
        <v>112</v>
      </c>
      <c r="B85" s="138"/>
      <c r="C85" s="138"/>
      <c r="D85" s="138"/>
      <c r="E85" s="137">
        <f>E84/12</f>
        <v>421380</v>
      </c>
      <c r="F85" s="142"/>
      <c r="H85" s="142"/>
      <c r="I85" s="142"/>
      <c r="J85" s="142"/>
      <c r="K85" s="142"/>
      <c r="L85" s="142"/>
      <c r="M85" s="142"/>
      <c r="N85" s="142"/>
      <c r="O85" s="142"/>
      <c r="P85" s="142"/>
      <c r="Q85" s="142"/>
      <c r="R85" s="142"/>
      <c r="S85" s="142"/>
      <c r="T85" s="142"/>
      <c r="U85" s="142"/>
      <c r="V85" s="142"/>
    </row>
    <row r="86" spans="1:22">
      <c r="A86" s="137" t="s">
        <v>113</v>
      </c>
      <c r="B86" s="137"/>
      <c r="C86" s="138"/>
      <c r="D86" s="138"/>
      <c r="E86" s="137">
        <f>E85/5</f>
        <v>84276</v>
      </c>
      <c r="F86" s="142"/>
      <c r="G86" s="142"/>
      <c r="H86" s="142"/>
      <c r="I86" s="142"/>
      <c r="J86" s="142"/>
      <c r="K86" s="142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</row>
    <row r="87" spans="1:22">
      <c r="A87" s="137" t="s">
        <v>114</v>
      </c>
      <c r="B87" s="139"/>
      <c r="C87" s="138"/>
      <c r="D87" s="138"/>
      <c r="E87" s="137">
        <f>E86/20</f>
        <v>4213.8</v>
      </c>
      <c r="F87" s="142" t="s">
        <v>115</v>
      </c>
      <c r="G87" s="142"/>
      <c r="H87" s="142"/>
      <c r="I87" s="142"/>
      <c r="J87" s="142"/>
      <c r="K87" s="142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</row>
    <row r="88" spans="1:22">
      <c r="A88" s="143" t="s">
        <v>116</v>
      </c>
      <c r="B88" s="142"/>
      <c r="C88" s="142"/>
      <c r="D88" s="142"/>
      <c r="E88" s="142"/>
      <c r="F88" s="142"/>
      <c r="H88" s="142"/>
      <c r="I88" s="142"/>
      <c r="J88" s="142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</row>
    <row r="90" spans="1:22">
      <c r="A90" s="142" t="s">
        <v>117</v>
      </c>
      <c r="B90" s="142"/>
      <c r="C90" s="142"/>
      <c r="D90" s="142"/>
      <c r="E90" s="142"/>
      <c r="F90" s="142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</row>
    <row r="91" spans="1:22" ht="86.25" customHeight="1">
      <c r="A91" s="163" t="s">
        <v>118</v>
      </c>
      <c r="B91" s="164"/>
      <c r="C91" s="159" t="s">
        <v>119</v>
      </c>
      <c r="D91" s="160"/>
      <c r="E91" s="160"/>
      <c r="F91" s="160"/>
      <c r="G91" s="142"/>
      <c r="H91" s="142"/>
      <c r="I91" s="142"/>
      <c r="J91" s="142"/>
      <c r="K91" s="142"/>
      <c r="L91" s="142"/>
      <c r="M91" s="142"/>
      <c r="N91" s="142"/>
      <c r="O91" s="142"/>
      <c r="P91" s="142"/>
      <c r="Q91" s="142"/>
      <c r="R91" s="142"/>
      <c r="S91" s="142"/>
      <c r="T91" s="142"/>
      <c r="U91" s="142"/>
      <c r="V91" s="142"/>
    </row>
    <row r="93" spans="1:22">
      <c r="A93" s="55" t="s">
        <v>120</v>
      </c>
      <c r="B93" s="83">
        <f>28500*12*3</f>
        <v>1026000</v>
      </c>
      <c r="C93" s="23"/>
      <c r="D93" s="23"/>
      <c r="E93" s="142"/>
      <c r="F93" s="142"/>
      <c r="G93" s="142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</row>
    <row r="94" spans="1:22">
      <c r="A94" s="119" t="s">
        <v>121</v>
      </c>
      <c r="B94" s="83">
        <f>B93/12</f>
        <v>85500</v>
      </c>
      <c r="C94" s="142" t="s">
        <v>122</v>
      </c>
      <c r="D94" s="23"/>
      <c r="E94" s="142"/>
      <c r="F94" s="142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</row>
    <row r="95" spans="1:22" ht="105.95" customHeight="1">
      <c r="A95" s="119" t="s">
        <v>123</v>
      </c>
      <c r="B95" s="141">
        <f>B94/21</f>
        <v>4071.4285714285716</v>
      </c>
      <c r="C95" s="157" t="s">
        <v>124</v>
      </c>
      <c r="D95" s="158"/>
      <c r="E95" s="158"/>
      <c r="F95" s="158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</row>
    <row r="96" spans="1:22">
      <c r="A96" s="142"/>
      <c r="B96" s="23"/>
      <c r="C96" s="142"/>
      <c r="D96" s="142"/>
      <c r="E96" s="142"/>
      <c r="F96" s="142"/>
      <c r="H96" s="142"/>
      <c r="I96" s="142"/>
      <c r="J96" s="142"/>
      <c r="K96" s="142"/>
      <c r="L96" s="142"/>
      <c r="M96" s="142"/>
      <c r="N96" s="142"/>
      <c r="O96" s="142"/>
      <c r="P96" s="142"/>
      <c r="Q96" s="142"/>
      <c r="R96" s="142"/>
      <c r="S96" s="142"/>
      <c r="T96" s="142"/>
      <c r="U96" s="142"/>
      <c r="V96" s="142"/>
    </row>
    <row r="97" spans="1:7">
      <c r="A97" s="135" t="s">
        <v>125</v>
      </c>
      <c r="B97" s="142"/>
      <c r="C97" s="23"/>
      <c r="D97" s="142"/>
      <c r="E97" s="142"/>
      <c r="F97" s="142"/>
    </row>
    <row r="98" spans="1:7" ht="109.5" customHeight="1">
      <c r="A98" s="144" t="s">
        <v>126</v>
      </c>
      <c r="B98" s="145">
        <f>E87</f>
        <v>4213.8</v>
      </c>
      <c r="C98" s="161" t="s">
        <v>127</v>
      </c>
      <c r="D98" s="162"/>
      <c r="E98" s="162"/>
      <c r="F98" s="162"/>
      <c r="G98" s="142"/>
    </row>
    <row r="99" spans="1:7" ht="135.6" customHeight="1">
      <c r="A99" s="146" t="s">
        <v>128</v>
      </c>
      <c r="B99" s="140"/>
      <c r="C99" s="161" t="s">
        <v>129</v>
      </c>
      <c r="D99" s="162"/>
      <c r="E99" s="162"/>
      <c r="F99" s="162"/>
      <c r="G99" s="142"/>
    </row>
    <row r="102" spans="1:7">
      <c r="A102" s="142"/>
      <c r="B102" s="142"/>
      <c r="C102" s="142"/>
      <c r="D102" s="142"/>
      <c r="E102" s="151"/>
      <c r="F102" s="142"/>
    </row>
  </sheetData>
  <mergeCells count="27">
    <mergeCell ref="B1:F1"/>
    <mergeCell ref="H1:H2"/>
    <mergeCell ref="I1:I2"/>
    <mergeCell ref="J1:M2"/>
    <mergeCell ref="A82:D82"/>
    <mergeCell ref="A2:F2"/>
    <mergeCell ref="A3:F3"/>
    <mergeCell ref="J4:M4"/>
    <mergeCell ref="A4:F4"/>
    <mergeCell ref="J6:M6"/>
    <mergeCell ref="J7:M7"/>
    <mergeCell ref="J8:M8"/>
    <mergeCell ref="J3:M3"/>
    <mergeCell ref="J5:M5"/>
    <mergeCell ref="E78:F78"/>
    <mergeCell ref="A5:F5"/>
    <mergeCell ref="A6:F6"/>
    <mergeCell ref="A7:F7"/>
    <mergeCell ref="A28:D28"/>
    <mergeCell ref="A51:F51"/>
    <mergeCell ref="A30:F30"/>
    <mergeCell ref="A8:F8"/>
    <mergeCell ref="C95:F95"/>
    <mergeCell ref="C91:F91"/>
    <mergeCell ref="C98:F98"/>
    <mergeCell ref="C99:F99"/>
    <mergeCell ref="A91:B91"/>
  </mergeCells>
  <phoneticPr fontId="16" type="noConversion"/>
  <pageMargins left="0.23622047244094491" right="0.23622047244094491" top="0.74803149606299213" bottom="0.74803149606299213" header="0.31496062992125984" footer="0.31496062992125984"/>
  <pageSetup paperSize="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3"/>
  <sheetViews>
    <sheetView workbookViewId="0">
      <selection sqref="A1:L1"/>
    </sheetView>
  </sheetViews>
  <sheetFormatPr defaultRowHeight="14.45"/>
  <cols>
    <col min="2" max="2" width="14.140625" customWidth="1"/>
  </cols>
  <sheetData>
    <row r="1" spans="1:12">
      <c r="A1" s="220" t="s">
        <v>130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</row>
    <row r="2" spans="1:12" ht="15" customHeight="1">
      <c r="A2" s="114"/>
      <c r="B2" s="211" t="s">
        <v>131</v>
      </c>
      <c r="C2" s="214" t="s">
        <v>132</v>
      </c>
      <c r="D2" s="215"/>
      <c r="E2" s="215"/>
      <c r="F2" s="215"/>
      <c r="G2" s="215"/>
      <c r="H2" s="215"/>
      <c r="I2" s="215"/>
      <c r="J2" s="215"/>
      <c r="K2" s="215"/>
      <c r="L2" s="216"/>
    </row>
    <row r="3" spans="1:12">
      <c r="A3" s="115" t="s">
        <v>133</v>
      </c>
      <c r="B3" s="212"/>
      <c r="C3" s="217"/>
      <c r="D3" s="218"/>
      <c r="E3" s="218"/>
      <c r="F3" s="218"/>
      <c r="G3" s="218"/>
      <c r="H3" s="218"/>
      <c r="I3" s="218"/>
      <c r="J3" s="218"/>
      <c r="K3" s="218"/>
      <c r="L3" s="219"/>
    </row>
    <row r="4" spans="1:12">
      <c r="A4" s="116" t="s">
        <v>134</v>
      </c>
      <c r="B4" s="213"/>
      <c r="C4" s="116" t="s">
        <v>135</v>
      </c>
      <c r="D4" s="116" t="s">
        <v>136</v>
      </c>
      <c r="E4" s="116" t="s">
        <v>137</v>
      </c>
      <c r="F4" s="116" t="s">
        <v>138</v>
      </c>
      <c r="G4" s="116" t="s">
        <v>139</v>
      </c>
      <c r="H4" s="116" t="s">
        <v>140</v>
      </c>
      <c r="I4" s="116" t="s">
        <v>141</v>
      </c>
      <c r="J4" s="116" t="s">
        <v>142</v>
      </c>
      <c r="K4" s="116" t="s">
        <v>143</v>
      </c>
      <c r="L4" s="118"/>
    </row>
    <row r="5" spans="1:12">
      <c r="A5" s="116" t="s">
        <v>144</v>
      </c>
      <c r="B5" s="116" t="s">
        <v>145</v>
      </c>
      <c r="C5" s="117">
        <v>20000</v>
      </c>
      <c r="D5" s="117">
        <v>26000</v>
      </c>
      <c r="E5" s="117">
        <v>26000</v>
      </c>
      <c r="F5" s="117">
        <v>26000</v>
      </c>
      <c r="G5" s="117">
        <v>33000</v>
      </c>
      <c r="H5" s="117">
        <v>80000</v>
      </c>
      <c r="I5" s="117">
        <v>80000</v>
      </c>
      <c r="J5" s="117">
        <v>91000</v>
      </c>
      <c r="K5" s="117">
        <v>91000</v>
      </c>
      <c r="L5" s="117">
        <v>91000</v>
      </c>
    </row>
    <row r="6" spans="1:12">
      <c r="A6" s="116" t="s">
        <v>146</v>
      </c>
      <c r="B6" s="116" t="s">
        <v>147</v>
      </c>
      <c r="C6" s="117">
        <v>20000</v>
      </c>
      <c r="D6" s="117">
        <v>26000</v>
      </c>
      <c r="E6" s="117">
        <v>26000</v>
      </c>
      <c r="F6" s="117">
        <v>26000</v>
      </c>
      <c r="G6" s="117">
        <v>33000</v>
      </c>
      <c r="H6" s="117">
        <v>80000</v>
      </c>
      <c r="I6" s="117">
        <v>80000</v>
      </c>
      <c r="J6" s="117">
        <v>91000</v>
      </c>
      <c r="K6" s="117">
        <v>91000</v>
      </c>
      <c r="L6" s="117">
        <v>91000</v>
      </c>
    </row>
    <row r="7" spans="1:12">
      <c r="A7" s="116" t="s">
        <v>148</v>
      </c>
      <c r="B7" s="116" t="s">
        <v>149</v>
      </c>
      <c r="C7" s="117">
        <v>20000</v>
      </c>
      <c r="D7" s="117">
        <v>26000</v>
      </c>
      <c r="E7" s="117">
        <v>26000</v>
      </c>
      <c r="F7" s="117">
        <v>26000</v>
      </c>
      <c r="G7" s="117">
        <v>33000</v>
      </c>
      <c r="H7" s="117">
        <v>80000</v>
      </c>
      <c r="I7" s="117">
        <v>80000</v>
      </c>
      <c r="J7" s="117">
        <v>91000</v>
      </c>
      <c r="K7" s="117">
        <v>91000</v>
      </c>
      <c r="L7" s="117">
        <v>91000</v>
      </c>
    </row>
    <row r="8" spans="1:12">
      <c r="A8" s="116" t="s">
        <v>150</v>
      </c>
      <c r="B8" s="116" t="s">
        <v>151</v>
      </c>
      <c r="C8" s="117">
        <v>21000</v>
      </c>
      <c r="D8" s="117">
        <v>26000</v>
      </c>
      <c r="E8" s="117">
        <v>27000</v>
      </c>
      <c r="F8" s="117">
        <v>27000</v>
      </c>
      <c r="G8" s="117">
        <v>33000</v>
      </c>
      <c r="H8" s="117">
        <v>80000</v>
      </c>
      <c r="I8" s="117">
        <v>80000</v>
      </c>
      <c r="J8" s="117">
        <v>91000</v>
      </c>
      <c r="K8" s="117">
        <v>91000</v>
      </c>
      <c r="L8" s="117">
        <v>91000</v>
      </c>
    </row>
    <row r="9" spans="1:12">
      <c r="A9" s="116" t="s">
        <v>152</v>
      </c>
      <c r="B9" s="116" t="s">
        <v>153</v>
      </c>
      <c r="C9" s="117">
        <v>21000</v>
      </c>
      <c r="D9" s="117">
        <v>26000</v>
      </c>
      <c r="E9" s="117">
        <v>27000</v>
      </c>
      <c r="F9" s="117">
        <v>27000</v>
      </c>
      <c r="G9" s="117">
        <v>37000</v>
      </c>
      <c r="H9" s="117">
        <v>91000</v>
      </c>
      <c r="I9" s="117">
        <v>91000</v>
      </c>
      <c r="J9" s="117">
        <v>112000</v>
      </c>
      <c r="K9" s="117">
        <v>112000</v>
      </c>
      <c r="L9" s="117">
        <v>112000</v>
      </c>
    </row>
    <row r="10" spans="1:12">
      <c r="A10" s="116" t="s">
        <v>154</v>
      </c>
      <c r="B10" s="116" t="s">
        <v>155</v>
      </c>
      <c r="C10" s="117">
        <v>21000</v>
      </c>
      <c r="D10" s="117">
        <v>26000</v>
      </c>
      <c r="E10" s="117">
        <v>27000</v>
      </c>
      <c r="F10" s="117">
        <v>27000</v>
      </c>
      <c r="G10" s="117">
        <v>37000</v>
      </c>
      <c r="H10" s="117">
        <v>91000</v>
      </c>
      <c r="I10" s="117">
        <v>91000</v>
      </c>
      <c r="J10" s="117">
        <v>112000</v>
      </c>
      <c r="K10" s="117">
        <v>112000</v>
      </c>
      <c r="L10" s="117">
        <v>112000</v>
      </c>
    </row>
    <row r="11" spans="1:12">
      <c r="A11" s="116" t="s">
        <v>156</v>
      </c>
      <c r="B11" s="116" t="s">
        <v>157</v>
      </c>
      <c r="C11" s="117">
        <v>21000</v>
      </c>
      <c r="D11" s="117">
        <v>27000</v>
      </c>
      <c r="E11" s="117">
        <v>27000</v>
      </c>
      <c r="F11" s="117">
        <v>27000</v>
      </c>
      <c r="G11" s="117">
        <v>37000</v>
      </c>
      <c r="H11" s="117">
        <v>91000</v>
      </c>
      <c r="I11" s="117">
        <v>91000</v>
      </c>
      <c r="J11" s="117">
        <v>112000</v>
      </c>
      <c r="K11" s="117">
        <v>112000</v>
      </c>
      <c r="L11" s="117">
        <v>112000</v>
      </c>
    </row>
    <row r="12" spans="1:12">
      <c r="A12" s="116" t="s">
        <v>158</v>
      </c>
      <c r="B12" s="116" t="s">
        <v>159</v>
      </c>
      <c r="C12" s="117">
        <v>21000</v>
      </c>
      <c r="D12" s="117">
        <v>27000</v>
      </c>
      <c r="E12" s="117">
        <v>27000</v>
      </c>
      <c r="F12" s="117">
        <v>27000</v>
      </c>
      <c r="G12" s="117">
        <v>37000</v>
      </c>
      <c r="H12" s="117">
        <v>91000</v>
      </c>
      <c r="I12" s="117">
        <v>91000</v>
      </c>
      <c r="J12" s="117">
        <v>112000</v>
      </c>
      <c r="K12" s="117">
        <v>112000</v>
      </c>
      <c r="L12" s="117">
        <v>112000</v>
      </c>
    </row>
    <row r="13" spans="1:12">
      <c r="A13" s="116" t="s">
        <v>160</v>
      </c>
      <c r="B13" s="116" t="s">
        <v>161</v>
      </c>
      <c r="C13" s="117">
        <v>21000</v>
      </c>
      <c r="D13" s="117">
        <v>27000</v>
      </c>
      <c r="E13" s="117">
        <v>27000</v>
      </c>
      <c r="F13" s="117">
        <v>30000</v>
      </c>
      <c r="G13" s="117">
        <v>41000</v>
      </c>
      <c r="H13" s="117">
        <v>99000</v>
      </c>
      <c r="I13" s="117">
        <v>99000</v>
      </c>
      <c r="J13" s="117">
        <v>124000</v>
      </c>
      <c r="K13" s="117">
        <v>124000</v>
      </c>
      <c r="L13" s="117">
        <v>124000</v>
      </c>
    </row>
    <row r="14" spans="1:12">
      <c r="A14" s="116" t="s">
        <v>162</v>
      </c>
      <c r="B14" s="116" t="s">
        <v>163</v>
      </c>
      <c r="C14" s="117">
        <v>22000</v>
      </c>
      <c r="D14" s="117">
        <v>27000</v>
      </c>
      <c r="E14" s="117">
        <v>28000</v>
      </c>
      <c r="F14" s="117">
        <v>30000</v>
      </c>
      <c r="G14" s="117">
        <v>41000</v>
      </c>
      <c r="H14" s="117">
        <v>99000</v>
      </c>
      <c r="I14" s="117">
        <v>99000</v>
      </c>
      <c r="J14" s="117">
        <v>124000</v>
      </c>
      <c r="K14" s="117">
        <v>124000</v>
      </c>
      <c r="L14" s="117">
        <v>124000</v>
      </c>
    </row>
    <row r="15" spans="1:12">
      <c r="A15" s="116" t="s">
        <v>164</v>
      </c>
      <c r="B15" s="116" t="s">
        <v>165</v>
      </c>
      <c r="C15" s="117">
        <v>22000</v>
      </c>
      <c r="D15" s="117">
        <v>27000</v>
      </c>
      <c r="E15" s="117">
        <v>28000</v>
      </c>
      <c r="F15" s="117">
        <v>30000</v>
      </c>
      <c r="G15" s="117">
        <v>41000</v>
      </c>
      <c r="H15" s="117">
        <v>99000</v>
      </c>
      <c r="I15" s="117">
        <v>99000</v>
      </c>
      <c r="J15" s="117">
        <v>124000</v>
      </c>
      <c r="K15" s="117">
        <v>124000</v>
      </c>
      <c r="L15" s="117">
        <v>124000</v>
      </c>
    </row>
    <row r="16" spans="1:12">
      <c r="A16" s="116" t="s">
        <v>166</v>
      </c>
      <c r="B16" s="116" t="s">
        <v>167</v>
      </c>
      <c r="C16" s="117">
        <v>22000</v>
      </c>
      <c r="D16" s="117">
        <v>27000</v>
      </c>
      <c r="E16" s="117">
        <v>28000</v>
      </c>
      <c r="F16" s="117">
        <v>30000</v>
      </c>
      <c r="G16" s="117">
        <v>41000</v>
      </c>
      <c r="H16" s="117">
        <v>99000</v>
      </c>
      <c r="I16" s="117">
        <v>99000</v>
      </c>
      <c r="J16" s="117">
        <v>124000</v>
      </c>
      <c r="K16" s="117">
        <v>124000</v>
      </c>
      <c r="L16" s="117">
        <v>124000</v>
      </c>
    </row>
    <row r="17" spans="1:12">
      <c r="A17" s="116" t="s">
        <v>168</v>
      </c>
      <c r="B17" s="116" t="s">
        <v>169</v>
      </c>
      <c r="C17" s="117">
        <v>22000</v>
      </c>
      <c r="D17" s="117">
        <v>28000</v>
      </c>
      <c r="E17" s="117">
        <v>28000</v>
      </c>
      <c r="F17" s="117">
        <v>35000</v>
      </c>
      <c r="G17" s="117">
        <v>46000</v>
      </c>
      <c r="H17" s="117">
        <v>108000</v>
      </c>
      <c r="I17" s="117">
        <v>108000</v>
      </c>
      <c r="J17" s="117">
        <v>141000</v>
      </c>
      <c r="K17" s="117">
        <v>141000</v>
      </c>
      <c r="L17" s="117">
        <v>141000</v>
      </c>
    </row>
    <row r="18" spans="1:12">
      <c r="A18" s="116" t="s">
        <v>170</v>
      </c>
      <c r="B18" s="116" t="s">
        <v>171</v>
      </c>
      <c r="C18" s="117">
        <v>22000</v>
      </c>
      <c r="D18" s="117">
        <v>28000</v>
      </c>
      <c r="E18" s="117">
        <v>28000</v>
      </c>
      <c r="F18" s="117">
        <v>35000</v>
      </c>
      <c r="G18" s="117">
        <v>46000</v>
      </c>
      <c r="H18" s="117">
        <v>108000</v>
      </c>
      <c r="I18" s="117">
        <v>108000</v>
      </c>
      <c r="J18" s="117">
        <v>141000</v>
      </c>
      <c r="K18" s="117">
        <v>141000</v>
      </c>
      <c r="L18" s="117">
        <v>141000</v>
      </c>
    </row>
    <row r="19" spans="1:12">
      <c r="A19" s="116" t="s">
        <v>172</v>
      </c>
      <c r="B19" s="116" t="s">
        <v>173</v>
      </c>
      <c r="C19" s="117">
        <v>22000</v>
      </c>
      <c r="D19" s="117">
        <v>28000</v>
      </c>
      <c r="E19" s="117">
        <v>28000</v>
      </c>
      <c r="F19" s="117">
        <v>35000</v>
      </c>
      <c r="G19" s="117">
        <v>46000</v>
      </c>
      <c r="H19" s="117">
        <v>108000</v>
      </c>
      <c r="I19" s="117">
        <v>108000</v>
      </c>
      <c r="J19" s="117">
        <v>141000</v>
      </c>
      <c r="K19" s="117">
        <v>141000</v>
      </c>
      <c r="L19" s="117">
        <v>141000</v>
      </c>
    </row>
    <row r="20" spans="1:12">
      <c r="A20" s="116" t="s">
        <v>174</v>
      </c>
      <c r="B20" s="116" t="s">
        <v>175</v>
      </c>
      <c r="C20" s="117">
        <v>23000</v>
      </c>
      <c r="D20" s="117">
        <v>28000</v>
      </c>
      <c r="E20" s="117">
        <v>29000</v>
      </c>
      <c r="F20" s="117">
        <v>35000</v>
      </c>
      <c r="G20" s="117">
        <v>46000</v>
      </c>
      <c r="H20" s="117">
        <v>108000</v>
      </c>
      <c r="I20" s="117">
        <v>108000</v>
      </c>
      <c r="J20" s="117">
        <v>141000</v>
      </c>
      <c r="K20" s="117">
        <v>141000</v>
      </c>
      <c r="L20" s="117">
        <v>141000</v>
      </c>
    </row>
    <row r="21" spans="1:12">
      <c r="A21" s="116" t="s">
        <v>176</v>
      </c>
      <c r="B21" s="116" t="s">
        <v>177</v>
      </c>
      <c r="C21" s="117">
        <v>23000</v>
      </c>
      <c r="D21" s="117">
        <v>28000</v>
      </c>
      <c r="E21" s="117">
        <v>29000</v>
      </c>
      <c r="F21" s="117">
        <v>39000</v>
      </c>
      <c r="G21" s="117">
        <v>50000</v>
      </c>
      <c r="H21" s="117">
        <v>116000</v>
      </c>
      <c r="I21" s="117">
        <v>116000</v>
      </c>
      <c r="J21" s="117">
        <v>163000</v>
      </c>
      <c r="K21" s="117">
        <v>163000</v>
      </c>
      <c r="L21" s="117">
        <v>163000</v>
      </c>
    </row>
    <row r="22" spans="1:12">
      <c r="A22" s="116" t="s">
        <v>178</v>
      </c>
      <c r="B22" s="116" t="s">
        <v>179</v>
      </c>
      <c r="C22" s="117">
        <v>23000</v>
      </c>
      <c r="D22" s="117">
        <v>28000</v>
      </c>
      <c r="E22" s="117">
        <v>29000</v>
      </c>
      <c r="F22" s="117">
        <v>39000</v>
      </c>
      <c r="G22" s="117">
        <v>50000</v>
      </c>
      <c r="H22" s="117">
        <v>116000</v>
      </c>
      <c r="I22" s="117">
        <v>116000</v>
      </c>
      <c r="J22" s="117">
        <v>163000</v>
      </c>
      <c r="K22" s="117">
        <v>163000</v>
      </c>
      <c r="L22" s="117">
        <v>163000</v>
      </c>
    </row>
    <row r="23" spans="1:12">
      <c r="A23" s="116" t="s">
        <v>180</v>
      </c>
      <c r="B23" s="116" t="s">
        <v>181</v>
      </c>
      <c r="C23" s="117">
        <v>24000</v>
      </c>
      <c r="D23" s="117">
        <v>29000</v>
      </c>
      <c r="E23" s="117">
        <v>29000</v>
      </c>
      <c r="F23" s="117">
        <v>39000</v>
      </c>
      <c r="G23" s="117">
        <v>50000</v>
      </c>
      <c r="H23" s="117">
        <v>116000</v>
      </c>
      <c r="I23" s="117">
        <v>116000</v>
      </c>
      <c r="J23" s="117">
        <v>163000</v>
      </c>
      <c r="K23" s="117">
        <v>163000</v>
      </c>
      <c r="L23" s="117">
        <v>163000</v>
      </c>
    </row>
    <row r="24" spans="1:12">
      <c r="A24" s="116" t="s">
        <v>182</v>
      </c>
      <c r="B24" s="116" t="s">
        <v>183</v>
      </c>
      <c r="C24" s="117">
        <v>24000</v>
      </c>
      <c r="D24" s="117">
        <v>29000</v>
      </c>
      <c r="E24" s="117">
        <v>29000</v>
      </c>
      <c r="F24" s="117">
        <v>39000</v>
      </c>
      <c r="G24" s="117">
        <v>50000</v>
      </c>
      <c r="H24" s="117">
        <v>116000</v>
      </c>
      <c r="I24" s="117">
        <v>116000</v>
      </c>
      <c r="J24" s="117">
        <v>163000</v>
      </c>
      <c r="K24" s="117">
        <v>163000</v>
      </c>
      <c r="L24" s="117">
        <v>163000</v>
      </c>
    </row>
    <row r="25" spans="1:12">
      <c r="A25" s="116" t="s">
        <v>184</v>
      </c>
      <c r="B25" s="116" t="s">
        <v>185</v>
      </c>
      <c r="C25" s="117">
        <v>24000</v>
      </c>
      <c r="D25" s="117">
        <v>32000</v>
      </c>
      <c r="E25" s="117">
        <v>32000</v>
      </c>
      <c r="F25" s="117">
        <v>43000</v>
      </c>
      <c r="G25" s="117">
        <v>54000</v>
      </c>
      <c r="H25" s="117">
        <v>136000</v>
      </c>
      <c r="I25" s="117">
        <v>136000</v>
      </c>
      <c r="J25" s="117">
        <v>174000</v>
      </c>
      <c r="K25" s="117">
        <v>174000</v>
      </c>
      <c r="L25" s="117">
        <v>174000</v>
      </c>
    </row>
    <row r="26" spans="1:12">
      <c r="A26" s="116" t="s">
        <v>186</v>
      </c>
      <c r="B26" s="116" t="s">
        <v>187</v>
      </c>
      <c r="C26" s="117">
        <v>24000</v>
      </c>
      <c r="D26" s="117">
        <v>32000</v>
      </c>
      <c r="E26" s="117">
        <v>32000</v>
      </c>
      <c r="F26" s="117">
        <v>43000</v>
      </c>
      <c r="G26" s="117">
        <v>54000</v>
      </c>
      <c r="H26" s="117">
        <v>136000</v>
      </c>
      <c r="I26" s="117">
        <v>136000</v>
      </c>
      <c r="J26" s="117">
        <v>174000</v>
      </c>
      <c r="K26" s="117">
        <v>174000</v>
      </c>
      <c r="L26" s="117">
        <v>174000</v>
      </c>
    </row>
    <row r="27" spans="1:12">
      <c r="A27" s="116" t="s">
        <v>188</v>
      </c>
      <c r="B27" s="116" t="s">
        <v>189</v>
      </c>
      <c r="C27" s="117">
        <v>24000</v>
      </c>
      <c r="D27" s="117">
        <v>32000</v>
      </c>
      <c r="E27" s="117">
        <v>32000</v>
      </c>
      <c r="F27" s="117">
        <v>43000</v>
      </c>
      <c r="G27" s="117">
        <v>54000</v>
      </c>
      <c r="H27" s="117">
        <v>136000</v>
      </c>
      <c r="I27" s="117">
        <v>136000</v>
      </c>
      <c r="J27" s="117">
        <v>174000</v>
      </c>
      <c r="K27" s="117">
        <v>174000</v>
      </c>
      <c r="L27" s="117">
        <v>174000</v>
      </c>
    </row>
    <row r="28" spans="1:12">
      <c r="A28" s="116" t="s">
        <v>190</v>
      </c>
      <c r="B28" s="116" t="s">
        <v>191</v>
      </c>
      <c r="C28" s="117">
        <v>24000</v>
      </c>
      <c r="D28" s="117">
        <v>32000</v>
      </c>
      <c r="E28" s="117">
        <v>32000</v>
      </c>
      <c r="F28" s="117">
        <v>43000</v>
      </c>
      <c r="G28" s="117">
        <v>54000</v>
      </c>
      <c r="H28" s="117">
        <v>136000</v>
      </c>
      <c r="I28" s="117">
        <v>136000</v>
      </c>
      <c r="J28" s="117">
        <v>174000</v>
      </c>
      <c r="K28" s="117">
        <v>174000</v>
      </c>
      <c r="L28" s="117">
        <v>174000</v>
      </c>
    </row>
    <row r="29" spans="1:12">
      <c r="A29" s="116" t="s">
        <v>192</v>
      </c>
      <c r="B29" s="116" t="s">
        <v>193</v>
      </c>
      <c r="C29" s="117">
        <v>27000</v>
      </c>
      <c r="D29" s="117">
        <v>35000</v>
      </c>
      <c r="E29" s="117">
        <v>35000</v>
      </c>
      <c r="F29" s="117">
        <v>48000</v>
      </c>
      <c r="G29" s="117">
        <v>59000</v>
      </c>
      <c r="H29" s="117">
        <v>158000</v>
      </c>
      <c r="I29" s="117">
        <v>158000</v>
      </c>
      <c r="J29" s="117">
        <v>184000</v>
      </c>
      <c r="K29" s="117">
        <v>184000</v>
      </c>
      <c r="L29" s="117">
        <v>184000</v>
      </c>
    </row>
    <row r="30" spans="1:12">
      <c r="A30" s="116" t="s">
        <v>194</v>
      </c>
      <c r="B30" s="116" t="s">
        <v>195</v>
      </c>
      <c r="C30" s="117">
        <v>27000</v>
      </c>
      <c r="D30" s="117">
        <v>35000</v>
      </c>
      <c r="E30" s="117">
        <v>35000</v>
      </c>
      <c r="F30" s="117">
        <v>48000</v>
      </c>
      <c r="G30" s="117">
        <v>59000</v>
      </c>
      <c r="H30" s="117">
        <v>158000</v>
      </c>
      <c r="I30" s="117">
        <v>158000</v>
      </c>
      <c r="J30" s="117">
        <v>184000</v>
      </c>
      <c r="K30" s="117">
        <v>184000</v>
      </c>
      <c r="L30" s="117">
        <v>184000</v>
      </c>
    </row>
    <row r="31" spans="1:12">
      <c r="A31" s="116" t="s">
        <v>196</v>
      </c>
      <c r="B31" s="116" t="s">
        <v>197</v>
      </c>
      <c r="C31" s="117">
        <v>27000</v>
      </c>
      <c r="D31" s="117">
        <v>35000</v>
      </c>
      <c r="E31" s="117">
        <v>35000</v>
      </c>
      <c r="F31" s="117">
        <v>48000</v>
      </c>
      <c r="G31" s="117">
        <v>59000</v>
      </c>
      <c r="H31" s="117">
        <v>158000</v>
      </c>
      <c r="I31" s="117">
        <v>158000</v>
      </c>
      <c r="J31" s="117">
        <v>184000</v>
      </c>
      <c r="K31" s="117">
        <v>184000</v>
      </c>
      <c r="L31" s="117">
        <v>184000</v>
      </c>
    </row>
    <row r="32" spans="1:12">
      <c r="A32" s="116" t="s">
        <v>198</v>
      </c>
      <c r="B32" s="116" t="s">
        <v>199</v>
      </c>
      <c r="C32" s="117">
        <v>27000</v>
      </c>
      <c r="D32" s="117">
        <v>35000</v>
      </c>
      <c r="E32" s="117">
        <v>35000</v>
      </c>
      <c r="F32" s="117">
        <v>48000</v>
      </c>
      <c r="G32" s="117">
        <v>59000</v>
      </c>
      <c r="H32" s="117">
        <v>158000</v>
      </c>
      <c r="I32" s="117">
        <v>158000</v>
      </c>
      <c r="J32" s="117">
        <v>184000</v>
      </c>
      <c r="K32" s="117">
        <v>184000</v>
      </c>
      <c r="L32" s="117">
        <v>184000</v>
      </c>
    </row>
    <row r="33" spans="1:12">
      <c r="A33" s="116" t="s">
        <v>200</v>
      </c>
      <c r="B33" s="116" t="s">
        <v>201</v>
      </c>
      <c r="C33" s="117">
        <v>30000</v>
      </c>
      <c r="D33" s="117">
        <v>41000</v>
      </c>
      <c r="E33" s="117">
        <v>41000</v>
      </c>
      <c r="F33" s="117">
        <v>54000</v>
      </c>
      <c r="G33" s="117">
        <v>65000</v>
      </c>
      <c r="H33" s="117">
        <v>170000</v>
      </c>
      <c r="I33" s="117">
        <v>170000</v>
      </c>
      <c r="J33" s="117">
        <v>194000</v>
      </c>
      <c r="K33" s="117">
        <v>194000</v>
      </c>
      <c r="L33" s="117">
        <v>194000</v>
      </c>
    </row>
    <row r="34" spans="1:12">
      <c r="A34" s="116" t="s">
        <v>202</v>
      </c>
      <c r="B34" s="116" t="s">
        <v>203</v>
      </c>
      <c r="C34" s="117">
        <v>30000</v>
      </c>
      <c r="D34" s="117">
        <v>41000</v>
      </c>
      <c r="E34" s="117">
        <v>41000</v>
      </c>
      <c r="F34" s="117">
        <v>54000</v>
      </c>
      <c r="G34" s="117">
        <v>65000</v>
      </c>
      <c r="H34" s="117">
        <v>170000</v>
      </c>
      <c r="I34" s="117">
        <v>170000</v>
      </c>
      <c r="J34" s="117">
        <v>194000</v>
      </c>
      <c r="K34" s="117">
        <v>194000</v>
      </c>
      <c r="L34" s="117">
        <v>194000</v>
      </c>
    </row>
    <row r="35" spans="1:12">
      <c r="A35" s="116" t="s">
        <v>204</v>
      </c>
      <c r="B35" s="116" t="s">
        <v>205</v>
      </c>
      <c r="C35" s="117">
        <v>30000</v>
      </c>
      <c r="D35" s="117">
        <v>41000</v>
      </c>
      <c r="E35" s="117">
        <v>41000</v>
      </c>
      <c r="F35" s="117">
        <v>54000</v>
      </c>
      <c r="G35" s="117">
        <v>65000</v>
      </c>
      <c r="H35" s="117">
        <v>170000</v>
      </c>
      <c r="I35" s="117">
        <v>170000</v>
      </c>
      <c r="J35" s="117">
        <v>194000</v>
      </c>
      <c r="K35" s="117">
        <v>194000</v>
      </c>
      <c r="L35" s="117">
        <v>194000</v>
      </c>
    </row>
    <row r="36" spans="1:12">
      <c r="A36" s="116" t="s">
        <v>206</v>
      </c>
      <c r="B36" s="116" t="s">
        <v>207</v>
      </c>
      <c r="C36" s="117">
        <v>30000</v>
      </c>
      <c r="D36" s="117">
        <v>41000</v>
      </c>
      <c r="E36" s="117">
        <v>41000</v>
      </c>
      <c r="F36" s="117">
        <v>54000</v>
      </c>
      <c r="G36" s="117">
        <v>65000</v>
      </c>
      <c r="H36" s="117">
        <v>170000</v>
      </c>
      <c r="I36" s="117">
        <v>170000</v>
      </c>
      <c r="J36" s="117">
        <v>194000</v>
      </c>
      <c r="K36" s="117">
        <v>194000</v>
      </c>
      <c r="L36" s="117">
        <v>194000</v>
      </c>
    </row>
    <row r="37" spans="1:12">
      <c r="A37" s="116" t="s">
        <v>208</v>
      </c>
      <c r="B37" s="116" t="s">
        <v>209</v>
      </c>
      <c r="C37" s="117">
        <v>34000</v>
      </c>
      <c r="D37" s="117">
        <v>46000</v>
      </c>
      <c r="E37" s="117">
        <v>46000</v>
      </c>
      <c r="F37" s="117">
        <v>60000</v>
      </c>
      <c r="G37" s="117">
        <v>71000</v>
      </c>
      <c r="H37" s="117">
        <v>179000</v>
      </c>
      <c r="I37" s="117">
        <v>179000</v>
      </c>
      <c r="J37" s="117">
        <v>219000</v>
      </c>
      <c r="K37" s="117">
        <v>219000</v>
      </c>
      <c r="L37" s="117">
        <v>219000</v>
      </c>
    </row>
    <row r="38" spans="1:12">
      <c r="A38" s="116" t="s">
        <v>210</v>
      </c>
      <c r="B38" s="116" t="s">
        <v>211</v>
      </c>
      <c r="C38" s="117">
        <v>34000</v>
      </c>
      <c r="D38" s="117">
        <v>46000</v>
      </c>
      <c r="E38" s="117">
        <v>46000</v>
      </c>
      <c r="F38" s="117">
        <v>60000</v>
      </c>
      <c r="G38" s="117">
        <v>71000</v>
      </c>
      <c r="H38" s="117">
        <v>179000</v>
      </c>
      <c r="I38" s="117">
        <v>179000</v>
      </c>
      <c r="J38" s="117">
        <v>219000</v>
      </c>
      <c r="K38" s="117">
        <v>219000</v>
      </c>
      <c r="L38" s="117">
        <v>211329</v>
      </c>
    </row>
    <row r="39" spans="1:12">
      <c r="A39" s="116" t="s">
        <v>212</v>
      </c>
      <c r="B39" s="116" t="s">
        <v>213</v>
      </c>
      <c r="C39" s="117">
        <v>34000</v>
      </c>
      <c r="D39" s="117">
        <v>46000</v>
      </c>
      <c r="E39" s="117">
        <v>46000</v>
      </c>
      <c r="F39" s="117">
        <v>60000</v>
      </c>
      <c r="G39" s="117">
        <v>71000</v>
      </c>
      <c r="H39" s="117">
        <v>179000</v>
      </c>
      <c r="I39" s="117">
        <v>179000</v>
      </c>
      <c r="J39" s="117">
        <v>219000</v>
      </c>
      <c r="K39" s="117">
        <v>219000</v>
      </c>
      <c r="L39" s="117">
        <v>211329</v>
      </c>
    </row>
    <row r="40" spans="1:12">
      <c r="A40" s="116" t="s">
        <v>214</v>
      </c>
      <c r="B40" s="116" t="s">
        <v>215</v>
      </c>
      <c r="C40" s="117">
        <v>34000</v>
      </c>
      <c r="D40" s="117">
        <v>46000</v>
      </c>
      <c r="E40" s="117">
        <v>46000</v>
      </c>
      <c r="F40" s="117">
        <v>60000</v>
      </c>
      <c r="G40" s="117">
        <v>71000</v>
      </c>
      <c r="H40" s="117">
        <v>179000</v>
      </c>
      <c r="I40" s="117">
        <v>179000</v>
      </c>
      <c r="J40" s="117">
        <v>219000</v>
      </c>
      <c r="K40" s="117">
        <v>219000</v>
      </c>
      <c r="L40" s="117">
        <v>211329</v>
      </c>
    </row>
    <row r="41" spans="1:12">
      <c r="A41" s="116" t="s">
        <v>216</v>
      </c>
      <c r="B41" s="116" t="s">
        <v>217</v>
      </c>
      <c r="C41" s="117">
        <v>37000</v>
      </c>
      <c r="D41" s="117">
        <v>52000</v>
      </c>
      <c r="E41" s="117">
        <v>52000</v>
      </c>
      <c r="F41" s="117">
        <v>67000</v>
      </c>
      <c r="G41" s="117">
        <v>73000</v>
      </c>
      <c r="H41" s="117">
        <v>183000</v>
      </c>
      <c r="I41" s="117">
        <v>183000</v>
      </c>
      <c r="J41" s="117">
        <v>234000</v>
      </c>
      <c r="K41" s="117">
        <v>234000</v>
      </c>
      <c r="L41" s="117">
        <v>215514</v>
      </c>
    </row>
    <row r="42" spans="1:12">
      <c r="A42" s="116" t="s">
        <v>218</v>
      </c>
      <c r="B42" s="116" t="s">
        <v>219</v>
      </c>
      <c r="C42" s="117">
        <v>37000</v>
      </c>
      <c r="D42" s="117">
        <v>52000</v>
      </c>
      <c r="E42" s="117">
        <v>52000</v>
      </c>
      <c r="F42" s="117">
        <v>67000</v>
      </c>
      <c r="G42" s="117">
        <v>73000</v>
      </c>
      <c r="H42" s="117">
        <v>183000</v>
      </c>
      <c r="I42" s="117">
        <v>183000</v>
      </c>
      <c r="J42" s="117">
        <v>234000</v>
      </c>
      <c r="K42" s="117">
        <v>234000</v>
      </c>
      <c r="L42" s="117">
        <v>215514</v>
      </c>
    </row>
    <row r="43" spans="1:12">
      <c r="A43" s="116" t="s">
        <v>220</v>
      </c>
      <c r="B43" s="116" t="s">
        <v>221</v>
      </c>
      <c r="C43" s="117">
        <v>37000</v>
      </c>
      <c r="D43" s="117">
        <v>52000</v>
      </c>
      <c r="E43" s="117">
        <v>52000</v>
      </c>
      <c r="F43" s="117">
        <v>67000</v>
      </c>
      <c r="G43" s="117">
        <v>73000</v>
      </c>
      <c r="H43" s="117">
        <v>183000</v>
      </c>
      <c r="I43" s="117">
        <v>183000</v>
      </c>
      <c r="J43" s="117">
        <v>234000</v>
      </c>
      <c r="K43" s="117">
        <v>234000</v>
      </c>
      <c r="L43" s="117">
        <v>215514</v>
      </c>
    </row>
    <row r="44" spans="1:12">
      <c r="A44" s="116" t="s">
        <v>222</v>
      </c>
      <c r="B44" s="116" t="s">
        <v>223</v>
      </c>
      <c r="C44" s="117">
        <v>37000</v>
      </c>
      <c r="D44" s="117">
        <v>52000</v>
      </c>
      <c r="E44" s="117">
        <v>52000</v>
      </c>
      <c r="F44" s="117">
        <v>67000</v>
      </c>
      <c r="G44" s="117">
        <v>73000</v>
      </c>
      <c r="H44" s="117">
        <v>183000</v>
      </c>
      <c r="I44" s="117">
        <v>183000</v>
      </c>
      <c r="J44" s="117">
        <v>234000</v>
      </c>
      <c r="K44" s="117">
        <v>231655</v>
      </c>
      <c r="L44" s="117">
        <v>204699</v>
      </c>
    </row>
    <row r="45" spans="1:12">
      <c r="A45" s="116" t="s">
        <v>224</v>
      </c>
      <c r="B45" s="116" t="s">
        <v>225</v>
      </c>
      <c r="C45" s="117">
        <v>40000</v>
      </c>
      <c r="D45" s="117">
        <v>58000</v>
      </c>
      <c r="E45" s="117">
        <v>58000</v>
      </c>
      <c r="F45" s="117">
        <v>73000</v>
      </c>
      <c r="G45" s="117">
        <v>75000</v>
      </c>
      <c r="H45" s="117">
        <v>190000</v>
      </c>
      <c r="I45" s="117">
        <v>190000</v>
      </c>
      <c r="J45" s="117">
        <v>259000</v>
      </c>
      <c r="K45" s="117">
        <v>256655</v>
      </c>
      <c r="L45" s="117">
        <v>229699</v>
      </c>
    </row>
    <row r="46" spans="1:12">
      <c r="A46" s="116" t="s">
        <v>226</v>
      </c>
      <c r="B46" s="116" t="s">
        <v>227</v>
      </c>
      <c r="C46" s="117">
        <v>40000</v>
      </c>
      <c r="D46" s="117">
        <v>58000</v>
      </c>
      <c r="E46" s="117">
        <v>58000</v>
      </c>
      <c r="F46" s="117">
        <v>73000</v>
      </c>
      <c r="G46" s="117">
        <v>75000</v>
      </c>
      <c r="H46" s="117">
        <v>190000</v>
      </c>
      <c r="I46" s="117">
        <v>190000</v>
      </c>
      <c r="J46" s="117">
        <v>259000</v>
      </c>
      <c r="K46" s="117">
        <v>256655</v>
      </c>
      <c r="L46" s="117">
        <v>229699</v>
      </c>
    </row>
    <row r="47" spans="1:12">
      <c r="A47" s="116" t="s">
        <v>228</v>
      </c>
      <c r="B47" s="116" t="s">
        <v>229</v>
      </c>
      <c r="C47" s="117">
        <v>40000</v>
      </c>
      <c r="D47" s="117">
        <v>58000</v>
      </c>
      <c r="E47" s="117">
        <v>58000</v>
      </c>
      <c r="F47" s="117">
        <v>73000</v>
      </c>
      <c r="G47" s="117">
        <v>75000</v>
      </c>
      <c r="H47" s="117">
        <v>190000</v>
      </c>
      <c r="I47" s="117">
        <v>190000</v>
      </c>
      <c r="J47" s="117">
        <v>259000</v>
      </c>
      <c r="K47" s="117">
        <v>246715</v>
      </c>
      <c r="L47" s="117">
        <v>218884</v>
      </c>
    </row>
    <row r="48" spans="1:12">
      <c r="A48" s="116" t="s">
        <v>230</v>
      </c>
      <c r="B48" s="116" t="s">
        <v>231</v>
      </c>
      <c r="C48" s="117">
        <v>40000</v>
      </c>
      <c r="D48" s="117">
        <v>58000</v>
      </c>
      <c r="E48" s="117">
        <v>58000</v>
      </c>
      <c r="F48" s="117">
        <v>73000</v>
      </c>
      <c r="G48" s="117">
        <v>75000</v>
      </c>
      <c r="H48" s="117">
        <v>190000</v>
      </c>
      <c r="I48" s="117">
        <v>190000</v>
      </c>
      <c r="J48" s="117">
        <v>259000</v>
      </c>
      <c r="K48" s="117">
        <v>246715</v>
      </c>
      <c r="L48" s="117">
        <v>218884</v>
      </c>
    </row>
    <row r="49" spans="1:12">
      <c r="A49" s="116" t="s">
        <v>232</v>
      </c>
      <c r="B49" s="116" t="s">
        <v>233</v>
      </c>
      <c r="C49" s="117">
        <v>43000</v>
      </c>
      <c r="D49" s="117">
        <v>64000</v>
      </c>
      <c r="E49" s="117">
        <v>64000</v>
      </c>
      <c r="F49" s="117">
        <v>80000</v>
      </c>
      <c r="G49" s="117">
        <v>82000</v>
      </c>
      <c r="H49" s="117">
        <v>209000</v>
      </c>
      <c r="I49" s="117">
        <v>209000</v>
      </c>
      <c r="J49" s="117">
        <v>283000</v>
      </c>
      <c r="K49" s="117">
        <v>270715</v>
      </c>
      <c r="L49" s="117">
        <v>242884</v>
      </c>
    </row>
    <row r="50" spans="1:12">
      <c r="A50" s="116" t="s">
        <v>234</v>
      </c>
      <c r="B50" s="116" t="s">
        <v>235</v>
      </c>
      <c r="C50" s="117">
        <v>43000</v>
      </c>
      <c r="D50" s="117">
        <v>64000</v>
      </c>
      <c r="E50" s="117">
        <v>64000</v>
      </c>
      <c r="F50" s="117">
        <v>80000</v>
      </c>
      <c r="G50" s="117">
        <v>82000</v>
      </c>
      <c r="H50" s="117">
        <v>209000</v>
      </c>
      <c r="I50" s="117">
        <v>209000</v>
      </c>
      <c r="J50" s="117">
        <v>283000</v>
      </c>
      <c r="K50" s="117">
        <v>260775</v>
      </c>
      <c r="L50" s="117">
        <v>232069</v>
      </c>
    </row>
    <row r="51" spans="1:12">
      <c r="A51" s="116" t="s">
        <v>236</v>
      </c>
      <c r="B51" s="116" t="s">
        <v>237</v>
      </c>
      <c r="C51" s="117">
        <v>43000</v>
      </c>
      <c r="D51" s="117">
        <v>64000</v>
      </c>
      <c r="E51" s="117">
        <v>64000</v>
      </c>
      <c r="F51" s="117">
        <v>80000</v>
      </c>
      <c r="G51" s="117">
        <v>82000</v>
      </c>
      <c r="H51" s="117">
        <v>209000</v>
      </c>
      <c r="I51" s="117">
        <v>209000</v>
      </c>
      <c r="J51" s="117">
        <v>283000</v>
      </c>
      <c r="K51" s="117">
        <v>260775</v>
      </c>
      <c r="L51" s="117">
        <v>232069</v>
      </c>
    </row>
    <row r="52" spans="1:12">
      <c r="A52" s="116" t="s">
        <v>238</v>
      </c>
      <c r="B52" s="116" t="s">
        <v>239</v>
      </c>
      <c r="C52" s="117">
        <v>43000</v>
      </c>
      <c r="D52" s="117">
        <v>64000</v>
      </c>
      <c r="E52" s="117">
        <v>64000</v>
      </c>
      <c r="F52" s="117">
        <v>80000</v>
      </c>
      <c r="G52" s="117">
        <v>82000</v>
      </c>
      <c r="H52" s="117">
        <v>209000</v>
      </c>
      <c r="I52" s="117">
        <v>209000</v>
      </c>
      <c r="J52" s="117">
        <v>283000</v>
      </c>
      <c r="K52" s="117">
        <v>260775</v>
      </c>
      <c r="L52" s="117">
        <v>232069</v>
      </c>
    </row>
    <row r="53" spans="1:12">
      <c r="A53" s="116" t="s">
        <v>240</v>
      </c>
      <c r="B53" s="116" t="s">
        <v>241</v>
      </c>
      <c r="C53" s="117">
        <v>46000</v>
      </c>
      <c r="D53" s="117">
        <v>70000</v>
      </c>
      <c r="E53" s="117">
        <v>70000</v>
      </c>
      <c r="F53" s="117">
        <v>86000</v>
      </c>
      <c r="G53" s="117">
        <v>88000</v>
      </c>
      <c r="H53" s="117">
        <v>227000</v>
      </c>
      <c r="I53" s="117">
        <v>227000</v>
      </c>
      <c r="J53" s="117">
        <v>307058</v>
      </c>
      <c r="K53" s="117">
        <v>275835</v>
      </c>
      <c r="L53" s="117">
        <v>246254</v>
      </c>
    </row>
  </sheetData>
  <mergeCells count="3">
    <mergeCell ref="B2:B4"/>
    <mergeCell ref="C2:L3"/>
    <mergeCell ref="A1:L1"/>
  </mergeCells>
  <pageMargins left="0.7" right="0.7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2B402-C3D5-4D80-8CE7-C5BB8D27B4DC}">
  <dimension ref="A1:L88"/>
  <sheetViews>
    <sheetView workbookViewId="0">
      <selection activeCell="Q11" sqref="Q11"/>
    </sheetView>
  </sheetViews>
  <sheetFormatPr defaultRowHeight="14.45"/>
  <cols>
    <col min="2" max="2" width="21.140625" customWidth="1"/>
  </cols>
  <sheetData>
    <row r="1" spans="1:12" ht="15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</row>
    <row r="2" spans="1:12" ht="15">
      <c r="A2" s="220" t="s">
        <v>242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</row>
    <row r="3" spans="1:12" ht="15">
      <c r="A3" s="154"/>
      <c r="B3" s="155" t="s">
        <v>134</v>
      </c>
      <c r="C3" s="155" t="s">
        <v>135</v>
      </c>
      <c r="D3" s="155" t="s">
        <v>136</v>
      </c>
      <c r="E3" s="155" t="s">
        <v>137</v>
      </c>
      <c r="F3" s="155" t="s">
        <v>138</v>
      </c>
      <c r="G3" s="155" t="s">
        <v>139</v>
      </c>
      <c r="H3" s="155" t="s">
        <v>140</v>
      </c>
      <c r="I3" s="155" t="s">
        <v>141</v>
      </c>
      <c r="J3" s="155" t="s">
        <v>142</v>
      </c>
      <c r="K3" s="155" t="s">
        <v>143</v>
      </c>
      <c r="L3" s="155" t="s">
        <v>243</v>
      </c>
    </row>
    <row r="4" spans="1:12" ht="14.45" customHeight="1">
      <c r="A4" s="155">
        <v>1</v>
      </c>
      <c r="B4" s="156" t="s">
        <v>244</v>
      </c>
      <c r="C4" s="221" t="s">
        <v>132</v>
      </c>
      <c r="D4" s="222"/>
      <c r="E4" s="222"/>
      <c r="F4" s="222"/>
      <c r="G4" s="222"/>
      <c r="H4" s="222"/>
      <c r="I4" s="222"/>
      <c r="J4" s="222"/>
      <c r="K4" s="222"/>
      <c r="L4" s="223"/>
    </row>
    <row r="5" spans="1:12" ht="14.45" customHeight="1">
      <c r="A5" s="155">
        <v>2</v>
      </c>
      <c r="B5" s="224"/>
      <c r="C5" s="155" t="s">
        <v>134</v>
      </c>
      <c r="D5" s="155" t="s">
        <v>135</v>
      </c>
      <c r="E5" s="155" t="s">
        <v>136</v>
      </c>
      <c r="F5" s="155" t="s">
        <v>137</v>
      </c>
      <c r="G5" s="155" t="s">
        <v>138</v>
      </c>
      <c r="H5" s="155" t="s">
        <v>139</v>
      </c>
      <c r="I5" s="155" t="s">
        <v>140</v>
      </c>
      <c r="J5" s="155" t="s">
        <v>141</v>
      </c>
      <c r="K5" s="155" t="s">
        <v>142</v>
      </c>
      <c r="L5" s="155" t="s">
        <v>143</v>
      </c>
    </row>
    <row r="6" spans="1:12" ht="15">
      <c r="A6" s="155">
        <v>3</v>
      </c>
      <c r="B6" s="154" t="s">
        <v>145</v>
      </c>
      <c r="C6" s="154" t="s">
        <v>245</v>
      </c>
      <c r="D6" s="154" t="s">
        <v>246</v>
      </c>
      <c r="E6" s="154" t="s">
        <v>246</v>
      </c>
      <c r="F6" s="154" t="s">
        <v>246</v>
      </c>
      <c r="G6" s="154" t="s">
        <v>247</v>
      </c>
      <c r="H6" s="154" t="s">
        <v>248</v>
      </c>
      <c r="I6" s="154" t="s">
        <v>248</v>
      </c>
      <c r="J6" s="154" t="s">
        <v>249</v>
      </c>
      <c r="K6" s="154" t="s">
        <v>249</v>
      </c>
      <c r="L6" s="154" t="s">
        <v>249</v>
      </c>
    </row>
    <row r="7" spans="1:12" ht="15">
      <c r="A7" s="155">
        <v>4</v>
      </c>
      <c r="B7" s="154" t="s">
        <v>147</v>
      </c>
      <c r="C7" s="154" t="s">
        <v>245</v>
      </c>
      <c r="D7" s="154" t="s">
        <v>246</v>
      </c>
      <c r="E7" s="154" t="s">
        <v>246</v>
      </c>
      <c r="F7" s="154" t="s">
        <v>246</v>
      </c>
      <c r="G7" s="154" t="s">
        <v>247</v>
      </c>
      <c r="H7" s="154" t="s">
        <v>248</v>
      </c>
      <c r="I7" s="154" t="s">
        <v>248</v>
      </c>
      <c r="J7" s="154" t="s">
        <v>249</v>
      </c>
      <c r="K7" s="154" t="s">
        <v>249</v>
      </c>
      <c r="L7" s="154" t="s">
        <v>249</v>
      </c>
    </row>
    <row r="8" spans="1:12" ht="15">
      <c r="A8" s="155">
        <v>5</v>
      </c>
      <c r="B8" s="154" t="s">
        <v>149</v>
      </c>
      <c r="C8" s="154" t="s">
        <v>245</v>
      </c>
      <c r="D8" s="154" t="s">
        <v>246</v>
      </c>
      <c r="E8" s="154" t="s">
        <v>246</v>
      </c>
      <c r="F8" s="154" t="s">
        <v>246</v>
      </c>
      <c r="G8" s="154" t="s">
        <v>247</v>
      </c>
      <c r="H8" s="154" t="s">
        <v>248</v>
      </c>
      <c r="I8" s="154" t="s">
        <v>248</v>
      </c>
      <c r="J8" s="154" t="s">
        <v>249</v>
      </c>
      <c r="K8" s="154" t="s">
        <v>249</v>
      </c>
      <c r="L8" s="154" t="s">
        <v>249</v>
      </c>
    </row>
    <row r="9" spans="1:12" ht="15">
      <c r="A9" s="155">
        <v>6</v>
      </c>
      <c r="B9" s="154" t="s">
        <v>151</v>
      </c>
      <c r="C9" s="154" t="s">
        <v>250</v>
      </c>
      <c r="D9" s="154" t="s">
        <v>246</v>
      </c>
      <c r="E9" s="154" t="s">
        <v>251</v>
      </c>
      <c r="F9" s="154" t="s">
        <v>251</v>
      </c>
      <c r="G9" s="154" t="s">
        <v>247</v>
      </c>
      <c r="H9" s="154" t="s">
        <v>248</v>
      </c>
      <c r="I9" s="154" t="s">
        <v>248</v>
      </c>
      <c r="J9" s="154" t="s">
        <v>249</v>
      </c>
      <c r="K9" s="154" t="s">
        <v>249</v>
      </c>
      <c r="L9" s="154" t="s">
        <v>249</v>
      </c>
    </row>
    <row r="10" spans="1:12" ht="15">
      <c r="A10" s="155">
        <v>7</v>
      </c>
      <c r="B10" s="154" t="s">
        <v>153</v>
      </c>
      <c r="C10" s="154" t="s">
        <v>250</v>
      </c>
      <c r="D10" s="154" t="s">
        <v>246</v>
      </c>
      <c r="E10" s="154" t="s">
        <v>251</v>
      </c>
      <c r="F10" s="154" t="s">
        <v>251</v>
      </c>
      <c r="G10" s="154" t="s">
        <v>252</v>
      </c>
      <c r="H10" s="154" t="s">
        <v>249</v>
      </c>
      <c r="I10" s="154" t="s">
        <v>249</v>
      </c>
      <c r="J10" s="154" t="s">
        <v>253</v>
      </c>
      <c r="K10" s="154" t="s">
        <v>253</v>
      </c>
      <c r="L10" s="154" t="s">
        <v>253</v>
      </c>
    </row>
    <row r="11" spans="1:12" ht="15">
      <c r="A11" s="155">
        <v>8</v>
      </c>
      <c r="B11" s="154" t="s">
        <v>155</v>
      </c>
      <c r="C11" s="154" t="s">
        <v>250</v>
      </c>
      <c r="D11" s="154" t="s">
        <v>246</v>
      </c>
      <c r="E11" s="154" t="s">
        <v>251</v>
      </c>
      <c r="F11" s="154" t="s">
        <v>251</v>
      </c>
      <c r="G11" s="154" t="s">
        <v>252</v>
      </c>
      <c r="H11" s="154" t="s">
        <v>249</v>
      </c>
      <c r="I11" s="154" t="s">
        <v>249</v>
      </c>
      <c r="J11" s="154" t="s">
        <v>253</v>
      </c>
      <c r="K11" s="154" t="s">
        <v>253</v>
      </c>
      <c r="L11" s="154" t="s">
        <v>253</v>
      </c>
    </row>
    <row r="12" spans="1:12" ht="15">
      <c r="A12" s="155">
        <v>9</v>
      </c>
      <c r="B12" s="154" t="s">
        <v>157</v>
      </c>
      <c r="C12" s="154" t="s">
        <v>250</v>
      </c>
      <c r="D12" s="154" t="s">
        <v>251</v>
      </c>
      <c r="E12" s="154" t="s">
        <v>251</v>
      </c>
      <c r="F12" s="154" t="s">
        <v>251</v>
      </c>
      <c r="G12" s="154" t="s">
        <v>252</v>
      </c>
      <c r="H12" s="154" t="s">
        <v>249</v>
      </c>
      <c r="I12" s="154" t="s">
        <v>249</v>
      </c>
      <c r="J12" s="154" t="s">
        <v>253</v>
      </c>
      <c r="K12" s="154" t="s">
        <v>253</v>
      </c>
      <c r="L12" s="154" t="s">
        <v>253</v>
      </c>
    </row>
    <row r="13" spans="1:12" ht="15">
      <c r="A13" s="155">
        <v>10</v>
      </c>
      <c r="B13" s="154" t="s">
        <v>159</v>
      </c>
      <c r="C13" s="154" t="s">
        <v>250</v>
      </c>
      <c r="D13" s="154" t="s">
        <v>251</v>
      </c>
      <c r="E13" s="154" t="s">
        <v>251</v>
      </c>
      <c r="F13" s="154" t="s">
        <v>251</v>
      </c>
      <c r="G13" s="154" t="s">
        <v>252</v>
      </c>
      <c r="H13" s="154" t="s">
        <v>249</v>
      </c>
      <c r="I13" s="154" t="s">
        <v>249</v>
      </c>
      <c r="J13" s="154" t="s">
        <v>253</v>
      </c>
      <c r="K13" s="154" t="s">
        <v>253</v>
      </c>
      <c r="L13" s="154" t="s">
        <v>253</v>
      </c>
    </row>
    <row r="14" spans="1:12" ht="15">
      <c r="A14" s="155">
        <v>11</v>
      </c>
      <c r="B14" s="154" t="s">
        <v>161</v>
      </c>
      <c r="C14" s="154" t="s">
        <v>250</v>
      </c>
      <c r="D14" s="154" t="s">
        <v>251</v>
      </c>
      <c r="E14" s="154" t="s">
        <v>251</v>
      </c>
      <c r="F14" s="154" t="s">
        <v>254</v>
      </c>
      <c r="G14" s="154" t="s">
        <v>255</v>
      </c>
      <c r="H14" s="154" t="s">
        <v>256</v>
      </c>
      <c r="I14" s="154" t="s">
        <v>256</v>
      </c>
      <c r="J14" s="154" t="s">
        <v>257</v>
      </c>
      <c r="K14" s="154" t="s">
        <v>257</v>
      </c>
      <c r="L14" s="154" t="s">
        <v>257</v>
      </c>
    </row>
    <row r="15" spans="1:12" ht="15">
      <c r="A15" s="155">
        <v>12</v>
      </c>
      <c r="B15" s="154" t="s">
        <v>163</v>
      </c>
      <c r="C15" s="154" t="s">
        <v>258</v>
      </c>
      <c r="D15" s="154" t="s">
        <v>251</v>
      </c>
      <c r="E15" s="154" t="s">
        <v>259</v>
      </c>
      <c r="F15" s="154" t="s">
        <v>254</v>
      </c>
      <c r="G15" s="154" t="s">
        <v>255</v>
      </c>
      <c r="H15" s="154" t="s">
        <v>256</v>
      </c>
      <c r="I15" s="154" t="s">
        <v>256</v>
      </c>
      <c r="J15" s="154" t="s">
        <v>257</v>
      </c>
      <c r="K15" s="154" t="s">
        <v>257</v>
      </c>
      <c r="L15" s="154" t="s">
        <v>257</v>
      </c>
    </row>
    <row r="16" spans="1:12" ht="15">
      <c r="A16" s="155">
        <v>13</v>
      </c>
      <c r="B16" s="154" t="s">
        <v>165</v>
      </c>
      <c r="C16" s="154" t="s">
        <v>258</v>
      </c>
      <c r="D16" s="154" t="s">
        <v>251</v>
      </c>
      <c r="E16" s="154" t="s">
        <v>259</v>
      </c>
      <c r="F16" s="154" t="s">
        <v>254</v>
      </c>
      <c r="G16" s="154" t="s">
        <v>255</v>
      </c>
      <c r="H16" s="154" t="s">
        <v>256</v>
      </c>
      <c r="I16" s="154" t="s">
        <v>256</v>
      </c>
      <c r="J16" s="154" t="s">
        <v>257</v>
      </c>
      <c r="K16" s="154" t="s">
        <v>257</v>
      </c>
      <c r="L16" s="154" t="s">
        <v>257</v>
      </c>
    </row>
    <row r="17" spans="1:12" ht="15">
      <c r="A17" s="155">
        <v>14</v>
      </c>
      <c r="B17" s="154" t="s">
        <v>167</v>
      </c>
      <c r="C17" s="154" t="s">
        <v>258</v>
      </c>
      <c r="D17" s="154" t="s">
        <v>251</v>
      </c>
      <c r="E17" s="154" t="s">
        <v>259</v>
      </c>
      <c r="F17" s="154" t="s">
        <v>254</v>
      </c>
      <c r="G17" s="154" t="s">
        <v>255</v>
      </c>
      <c r="H17" s="154" t="s">
        <v>256</v>
      </c>
      <c r="I17" s="154" t="s">
        <v>256</v>
      </c>
      <c r="J17" s="154" t="s">
        <v>257</v>
      </c>
      <c r="K17" s="154" t="s">
        <v>257</v>
      </c>
      <c r="L17" s="154" t="s">
        <v>257</v>
      </c>
    </row>
    <row r="18" spans="1:12" ht="15">
      <c r="A18" s="155">
        <v>15</v>
      </c>
      <c r="B18" s="154" t="s">
        <v>169</v>
      </c>
      <c r="C18" s="154" t="s">
        <v>258</v>
      </c>
      <c r="D18" s="154" t="s">
        <v>259</v>
      </c>
      <c r="E18" s="154" t="s">
        <v>259</v>
      </c>
      <c r="F18" s="154" t="s">
        <v>260</v>
      </c>
      <c r="G18" s="154" t="s">
        <v>261</v>
      </c>
      <c r="H18" s="154" t="s">
        <v>262</v>
      </c>
      <c r="I18" s="154" t="s">
        <v>262</v>
      </c>
      <c r="J18" s="154" t="s">
        <v>263</v>
      </c>
      <c r="K18" s="154" t="s">
        <v>263</v>
      </c>
      <c r="L18" s="154" t="s">
        <v>263</v>
      </c>
    </row>
    <row r="19" spans="1:12" ht="15">
      <c r="A19" s="155">
        <v>16</v>
      </c>
      <c r="B19" s="154" t="s">
        <v>171</v>
      </c>
      <c r="C19" s="154" t="s">
        <v>258</v>
      </c>
      <c r="D19" s="154" t="s">
        <v>259</v>
      </c>
      <c r="E19" s="154" t="s">
        <v>259</v>
      </c>
      <c r="F19" s="154" t="s">
        <v>260</v>
      </c>
      <c r="G19" s="154" t="s">
        <v>261</v>
      </c>
      <c r="H19" s="154" t="s">
        <v>262</v>
      </c>
      <c r="I19" s="154" t="s">
        <v>262</v>
      </c>
      <c r="J19" s="154" t="s">
        <v>263</v>
      </c>
      <c r="K19" s="154" t="s">
        <v>263</v>
      </c>
      <c r="L19" s="154" t="s">
        <v>263</v>
      </c>
    </row>
    <row r="20" spans="1:12" ht="15">
      <c r="A20" s="155">
        <v>17</v>
      </c>
      <c r="B20" s="154" t="s">
        <v>173</v>
      </c>
      <c r="C20" s="154" t="s">
        <v>258</v>
      </c>
      <c r="D20" s="154" t="s">
        <v>259</v>
      </c>
      <c r="E20" s="154" t="s">
        <v>259</v>
      </c>
      <c r="F20" s="154" t="s">
        <v>260</v>
      </c>
      <c r="G20" s="154" t="s">
        <v>261</v>
      </c>
      <c r="H20" s="154" t="s">
        <v>262</v>
      </c>
      <c r="I20" s="154" t="s">
        <v>262</v>
      </c>
      <c r="J20" s="154" t="s">
        <v>263</v>
      </c>
      <c r="K20" s="154" t="s">
        <v>263</v>
      </c>
      <c r="L20" s="154" t="s">
        <v>263</v>
      </c>
    </row>
    <row r="21" spans="1:12" ht="15">
      <c r="A21" s="155">
        <v>18</v>
      </c>
      <c r="B21" s="154" t="s">
        <v>175</v>
      </c>
      <c r="C21" s="154" t="s">
        <v>264</v>
      </c>
      <c r="D21" s="154" t="s">
        <v>259</v>
      </c>
      <c r="E21" s="154" t="s">
        <v>265</v>
      </c>
      <c r="F21" s="154" t="s">
        <v>260</v>
      </c>
      <c r="G21" s="154" t="s">
        <v>261</v>
      </c>
      <c r="H21" s="154" t="s">
        <v>262</v>
      </c>
      <c r="I21" s="154" t="s">
        <v>262</v>
      </c>
      <c r="J21" s="154" t="s">
        <v>263</v>
      </c>
      <c r="K21" s="154" t="s">
        <v>263</v>
      </c>
      <c r="L21" s="154" t="s">
        <v>263</v>
      </c>
    </row>
    <row r="22" spans="1:12" ht="15">
      <c r="A22" s="155">
        <v>19</v>
      </c>
      <c r="B22" s="154" t="s">
        <v>177</v>
      </c>
      <c r="C22" s="154" t="s">
        <v>264</v>
      </c>
      <c r="D22" s="154" t="s">
        <v>259</v>
      </c>
      <c r="E22" s="154" t="s">
        <v>265</v>
      </c>
      <c r="F22" s="154" t="s">
        <v>266</v>
      </c>
      <c r="G22" s="154" t="s">
        <v>267</v>
      </c>
      <c r="H22" s="154" t="s">
        <v>268</v>
      </c>
      <c r="I22" s="154" t="s">
        <v>268</v>
      </c>
      <c r="J22" s="154" t="s">
        <v>269</v>
      </c>
      <c r="K22" s="154" t="s">
        <v>269</v>
      </c>
      <c r="L22" s="154" t="s">
        <v>269</v>
      </c>
    </row>
    <row r="23" spans="1:12" ht="15">
      <c r="A23" s="155">
        <v>20</v>
      </c>
      <c r="B23" s="154" t="s">
        <v>179</v>
      </c>
      <c r="C23" s="154" t="s">
        <v>264</v>
      </c>
      <c r="D23" s="154" t="s">
        <v>259</v>
      </c>
      <c r="E23" s="154" t="s">
        <v>265</v>
      </c>
      <c r="F23" s="154" t="s">
        <v>266</v>
      </c>
      <c r="G23" s="154" t="s">
        <v>267</v>
      </c>
      <c r="H23" s="154" t="s">
        <v>268</v>
      </c>
      <c r="I23" s="154" t="s">
        <v>268</v>
      </c>
      <c r="J23" s="154" t="s">
        <v>269</v>
      </c>
      <c r="K23" s="154" t="s">
        <v>269</v>
      </c>
      <c r="L23" s="154" t="s">
        <v>269</v>
      </c>
    </row>
    <row r="24" spans="1:12" ht="15">
      <c r="A24" s="155">
        <v>21</v>
      </c>
      <c r="B24" s="154" t="s">
        <v>181</v>
      </c>
      <c r="C24" s="154" t="s">
        <v>270</v>
      </c>
      <c r="D24" s="154" t="s">
        <v>265</v>
      </c>
      <c r="E24" s="154" t="s">
        <v>265</v>
      </c>
      <c r="F24" s="154" t="s">
        <v>266</v>
      </c>
      <c r="G24" s="154" t="s">
        <v>267</v>
      </c>
      <c r="H24" s="154" t="s">
        <v>268</v>
      </c>
      <c r="I24" s="154" t="s">
        <v>268</v>
      </c>
      <c r="J24" s="154" t="s">
        <v>269</v>
      </c>
      <c r="K24" s="154" t="s">
        <v>269</v>
      </c>
      <c r="L24" s="154" t="s">
        <v>269</v>
      </c>
    </row>
    <row r="25" spans="1:12" ht="15">
      <c r="A25" s="155">
        <v>22</v>
      </c>
      <c r="B25" s="154" t="s">
        <v>183</v>
      </c>
      <c r="C25" s="154" t="s">
        <v>270</v>
      </c>
      <c r="D25" s="154" t="s">
        <v>265</v>
      </c>
      <c r="E25" s="154" t="s">
        <v>265</v>
      </c>
      <c r="F25" s="154" t="s">
        <v>266</v>
      </c>
      <c r="G25" s="154" t="s">
        <v>267</v>
      </c>
      <c r="H25" s="154" t="s">
        <v>268</v>
      </c>
      <c r="I25" s="154" t="s">
        <v>268</v>
      </c>
      <c r="J25" s="154" t="s">
        <v>269</v>
      </c>
      <c r="K25" s="154" t="s">
        <v>269</v>
      </c>
      <c r="L25" s="154" t="s">
        <v>269</v>
      </c>
    </row>
    <row r="26" spans="1:12" ht="15">
      <c r="A26" s="155">
        <v>23</v>
      </c>
      <c r="B26" s="154" t="s">
        <v>185</v>
      </c>
      <c r="C26" s="154" t="s">
        <v>270</v>
      </c>
      <c r="D26" s="154" t="s">
        <v>271</v>
      </c>
      <c r="E26" s="154" t="s">
        <v>271</v>
      </c>
      <c r="F26" s="154" t="s">
        <v>272</v>
      </c>
      <c r="G26" s="154" t="s">
        <v>273</v>
      </c>
      <c r="H26" s="154" t="s">
        <v>274</v>
      </c>
      <c r="I26" s="154" t="s">
        <v>274</v>
      </c>
      <c r="J26" s="154" t="s">
        <v>275</v>
      </c>
      <c r="K26" s="154" t="s">
        <v>275</v>
      </c>
      <c r="L26" s="154" t="s">
        <v>275</v>
      </c>
    </row>
    <row r="27" spans="1:12" ht="15">
      <c r="A27" s="155">
        <v>24</v>
      </c>
      <c r="B27" s="154" t="s">
        <v>187</v>
      </c>
      <c r="C27" s="154" t="s">
        <v>270</v>
      </c>
      <c r="D27" s="154" t="s">
        <v>271</v>
      </c>
      <c r="E27" s="154" t="s">
        <v>271</v>
      </c>
      <c r="F27" s="154" t="s">
        <v>272</v>
      </c>
      <c r="G27" s="154" t="s">
        <v>273</v>
      </c>
      <c r="H27" s="154" t="s">
        <v>274</v>
      </c>
      <c r="I27" s="154" t="s">
        <v>274</v>
      </c>
      <c r="J27" s="154" t="s">
        <v>275</v>
      </c>
      <c r="K27" s="154" t="s">
        <v>275</v>
      </c>
      <c r="L27" s="154" t="s">
        <v>275</v>
      </c>
    </row>
    <row r="28" spans="1:12" ht="15">
      <c r="A28" s="155">
        <v>25</v>
      </c>
      <c r="B28" s="154" t="s">
        <v>189</v>
      </c>
      <c r="C28" s="154" t="s">
        <v>270</v>
      </c>
      <c r="D28" s="154" t="s">
        <v>271</v>
      </c>
      <c r="E28" s="154" t="s">
        <v>271</v>
      </c>
      <c r="F28" s="154" t="s">
        <v>272</v>
      </c>
      <c r="G28" s="154" t="s">
        <v>273</v>
      </c>
      <c r="H28" s="154" t="s">
        <v>274</v>
      </c>
      <c r="I28" s="154" t="s">
        <v>274</v>
      </c>
      <c r="J28" s="154" t="s">
        <v>275</v>
      </c>
      <c r="K28" s="154" t="s">
        <v>275</v>
      </c>
      <c r="L28" s="154" t="s">
        <v>275</v>
      </c>
    </row>
    <row r="29" spans="1:12" ht="15">
      <c r="A29" s="155">
        <v>26</v>
      </c>
      <c r="B29" s="154" t="s">
        <v>191</v>
      </c>
      <c r="C29" s="154" t="s">
        <v>270</v>
      </c>
      <c r="D29" s="154" t="s">
        <v>271</v>
      </c>
      <c r="E29" s="154" t="s">
        <v>271</v>
      </c>
      <c r="F29" s="154" t="s">
        <v>272</v>
      </c>
      <c r="G29" s="154" t="s">
        <v>273</v>
      </c>
      <c r="H29" s="154" t="s">
        <v>274</v>
      </c>
      <c r="I29" s="154" t="s">
        <v>274</v>
      </c>
      <c r="J29" s="154" t="s">
        <v>275</v>
      </c>
      <c r="K29" s="154" t="s">
        <v>275</v>
      </c>
      <c r="L29" s="154" t="s">
        <v>275</v>
      </c>
    </row>
    <row r="30" spans="1:12" ht="15">
      <c r="A30" s="155">
        <v>27</v>
      </c>
      <c r="B30" s="154" t="s">
        <v>193</v>
      </c>
      <c r="C30" s="154" t="s">
        <v>276</v>
      </c>
      <c r="D30" s="154" t="s">
        <v>260</v>
      </c>
      <c r="E30" s="154" t="s">
        <v>260</v>
      </c>
      <c r="F30" s="154" t="s">
        <v>277</v>
      </c>
      <c r="G30" s="154" t="s">
        <v>278</v>
      </c>
      <c r="H30" s="154" t="s">
        <v>279</v>
      </c>
      <c r="I30" s="154" t="s">
        <v>279</v>
      </c>
      <c r="J30" s="154" t="s">
        <v>280</v>
      </c>
      <c r="K30" s="154" t="s">
        <v>280</v>
      </c>
      <c r="L30" s="154" t="s">
        <v>280</v>
      </c>
    </row>
    <row r="31" spans="1:12" ht="15">
      <c r="A31" s="155">
        <v>28</v>
      </c>
      <c r="B31" s="154" t="s">
        <v>195</v>
      </c>
      <c r="C31" s="154" t="s">
        <v>276</v>
      </c>
      <c r="D31" s="154" t="s">
        <v>260</v>
      </c>
      <c r="E31" s="154" t="s">
        <v>260</v>
      </c>
      <c r="F31" s="154" t="s">
        <v>277</v>
      </c>
      <c r="G31" s="154" t="s">
        <v>278</v>
      </c>
      <c r="H31" s="154" t="s">
        <v>279</v>
      </c>
      <c r="I31" s="154" t="s">
        <v>279</v>
      </c>
      <c r="J31" s="154" t="s">
        <v>280</v>
      </c>
      <c r="K31" s="154" t="s">
        <v>280</v>
      </c>
      <c r="L31" s="154" t="s">
        <v>280</v>
      </c>
    </row>
    <row r="32" spans="1:12" ht="15">
      <c r="A32" s="155">
        <v>29</v>
      </c>
      <c r="B32" s="154" t="s">
        <v>197</v>
      </c>
      <c r="C32" s="154" t="s">
        <v>276</v>
      </c>
      <c r="D32" s="154" t="s">
        <v>260</v>
      </c>
      <c r="E32" s="154" t="s">
        <v>260</v>
      </c>
      <c r="F32" s="154" t="s">
        <v>277</v>
      </c>
      <c r="G32" s="154" t="s">
        <v>278</v>
      </c>
      <c r="H32" s="154" t="s">
        <v>279</v>
      </c>
      <c r="I32" s="154" t="s">
        <v>279</v>
      </c>
      <c r="J32" s="154" t="s">
        <v>280</v>
      </c>
      <c r="K32" s="154" t="s">
        <v>280</v>
      </c>
      <c r="L32" s="154" t="s">
        <v>280</v>
      </c>
    </row>
    <row r="33" spans="1:12" ht="15">
      <c r="A33" s="155">
        <v>30</v>
      </c>
      <c r="B33" s="154" t="s">
        <v>199</v>
      </c>
      <c r="C33" s="154" t="s">
        <v>276</v>
      </c>
      <c r="D33" s="154" t="s">
        <v>260</v>
      </c>
      <c r="E33" s="154" t="s">
        <v>260</v>
      </c>
      <c r="F33" s="154" t="s">
        <v>277</v>
      </c>
      <c r="G33" s="154" t="s">
        <v>278</v>
      </c>
      <c r="H33" s="154" t="s">
        <v>279</v>
      </c>
      <c r="I33" s="154" t="s">
        <v>279</v>
      </c>
      <c r="J33" s="154" t="s">
        <v>280</v>
      </c>
      <c r="K33" s="154" t="s">
        <v>280</v>
      </c>
      <c r="L33" s="154" t="s">
        <v>280</v>
      </c>
    </row>
    <row r="34" spans="1:12" ht="15">
      <c r="A34" s="155">
        <v>31</v>
      </c>
      <c r="B34" s="154" t="s">
        <v>201</v>
      </c>
      <c r="C34" s="154" t="s">
        <v>281</v>
      </c>
      <c r="D34" s="154" t="s">
        <v>255</v>
      </c>
      <c r="E34" s="154" t="s">
        <v>255</v>
      </c>
      <c r="F34" s="154" t="s">
        <v>273</v>
      </c>
      <c r="G34" s="154" t="s">
        <v>282</v>
      </c>
      <c r="H34" s="154" t="s">
        <v>283</v>
      </c>
      <c r="I34" s="154" t="s">
        <v>283</v>
      </c>
      <c r="J34" s="154" t="s">
        <v>284</v>
      </c>
      <c r="K34" s="154" t="s">
        <v>284</v>
      </c>
      <c r="L34" s="154" t="s">
        <v>284</v>
      </c>
    </row>
    <row r="35" spans="1:12" ht="15">
      <c r="A35" s="155">
        <v>32</v>
      </c>
      <c r="B35" s="154" t="s">
        <v>203</v>
      </c>
      <c r="C35" s="154" t="s">
        <v>281</v>
      </c>
      <c r="D35" s="154" t="s">
        <v>255</v>
      </c>
      <c r="E35" s="154" t="s">
        <v>255</v>
      </c>
      <c r="F35" s="154" t="s">
        <v>273</v>
      </c>
      <c r="G35" s="154" t="s">
        <v>282</v>
      </c>
      <c r="H35" s="154" t="s">
        <v>283</v>
      </c>
      <c r="I35" s="154" t="s">
        <v>283</v>
      </c>
      <c r="J35" s="154" t="s">
        <v>284</v>
      </c>
      <c r="K35" s="154" t="s">
        <v>284</v>
      </c>
      <c r="L35" s="154" t="s">
        <v>284</v>
      </c>
    </row>
    <row r="36" spans="1:12" ht="14.45" customHeight="1">
      <c r="A36" s="155">
        <v>33</v>
      </c>
      <c r="B36" s="154" t="s">
        <v>205</v>
      </c>
      <c r="C36" s="154" t="s">
        <v>281</v>
      </c>
      <c r="D36" s="154" t="s">
        <v>255</v>
      </c>
      <c r="E36" s="154" t="s">
        <v>255</v>
      </c>
      <c r="F36" s="154" t="s">
        <v>273</v>
      </c>
      <c r="G36" s="154" t="s">
        <v>282</v>
      </c>
      <c r="H36" s="154" t="s">
        <v>283</v>
      </c>
      <c r="I36" s="154" t="s">
        <v>283</v>
      </c>
      <c r="J36" s="154" t="s">
        <v>284</v>
      </c>
      <c r="K36" s="154" t="s">
        <v>284</v>
      </c>
      <c r="L36" s="154" t="s">
        <v>284</v>
      </c>
    </row>
    <row r="37" spans="1:12" ht="14.45" customHeight="1">
      <c r="A37" s="155">
        <v>34</v>
      </c>
      <c r="B37" s="154" t="s">
        <v>207</v>
      </c>
      <c r="C37" s="154" t="s">
        <v>281</v>
      </c>
      <c r="D37" s="154" t="s">
        <v>255</v>
      </c>
      <c r="E37" s="154" t="s">
        <v>255</v>
      </c>
      <c r="F37" s="154" t="s">
        <v>273</v>
      </c>
      <c r="G37" s="154" t="s">
        <v>282</v>
      </c>
      <c r="H37" s="154" t="s">
        <v>283</v>
      </c>
      <c r="I37" s="154" t="s">
        <v>283</v>
      </c>
      <c r="J37" s="154" t="s">
        <v>284</v>
      </c>
      <c r="K37" s="154" t="s">
        <v>284</v>
      </c>
      <c r="L37" s="154" t="s">
        <v>284</v>
      </c>
    </row>
    <row r="38" spans="1:12" ht="15">
      <c r="A38" s="155">
        <v>35</v>
      </c>
      <c r="B38" s="154" t="s">
        <v>209</v>
      </c>
      <c r="C38" s="154" t="s">
        <v>285</v>
      </c>
      <c r="D38" s="154" t="s">
        <v>261</v>
      </c>
      <c r="E38" s="154" t="s">
        <v>261</v>
      </c>
      <c r="F38" s="154" t="s">
        <v>286</v>
      </c>
      <c r="G38" s="154" t="s">
        <v>287</v>
      </c>
      <c r="H38" s="154" t="s">
        <v>288</v>
      </c>
      <c r="I38" s="154" t="s">
        <v>288</v>
      </c>
      <c r="J38" s="154" t="s">
        <v>289</v>
      </c>
      <c r="K38" s="154" t="s">
        <v>289</v>
      </c>
      <c r="L38" s="154" t="s">
        <v>289</v>
      </c>
    </row>
    <row r="39" spans="1:12" ht="15">
      <c r="A39" s="155">
        <v>36</v>
      </c>
      <c r="B39" s="154" t="s">
        <v>211</v>
      </c>
      <c r="C39" s="154" t="s">
        <v>285</v>
      </c>
      <c r="D39" s="154" t="s">
        <v>261</v>
      </c>
      <c r="E39" s="154" t="s">
        <v>261</v>
      </c>
      <c r="F39" s="154" t="s">
        <v>286</v>
      </c>
      <c r="G39" s="154" t="s">
        <v>287</v>
      </c>
      <c r="H39" s="154" t="s">
        <v>288</v>
      </c>
      <c r="I39" s="154" t="s">
        <v>288</v>
      </c>
      <c r="J39" s="154" t="s">
        <v>289</v>
      </c>
      <c r="K39" s="154" t="s">
        <v>289</v>
      </c>
      <c r="L39" s="154" t="s">
        <v>289</v>
      </c>
    </row>
    <row r="40" spans="1:12" ht="15">
      <c r="A40" s="155">
        <v>37</v>
      </c>
      <c r="B40" s="154" t="s">
        <v>213</v>
      </c>
      <c r="C40" s="154" t="s">
        <v>285</v>
      </c>
      <c r="D40" s="154" t="s">
        <v>261</v>
      </c>
      <c r="E40" s="154" t="s">
        <v>261</v>
      </c>
      <c r="F40" s="154" t="s">
        <v>286</v>
      </c>
      <c r="G40" s="154" t="s">
        <v>287</v>
      </c>
      <c r="H40" s="154" t="s">
        <v>288</v>
      </c>
      <c r="I40" s="154" t="s">
        <v>288</v>
      </c>
      <c r="J40" s="154" t="s">
        <v>289</v>
      </c>
      <c r="K40" s="154" t="s">
        <v>289</v>
      </c>
      <c r="L40" s="154" t="s">
        <v>289</v>
      </c>
    </row>
    <row r="41" spans="1:12" ht="15">
      <c r="A41" s="155">
        <v>38</v>
      </c>
      <c r="B41" s="154" t="s">
        <v>215</v>
      </c>
      <c r="C41" s="154" t="s">
        <v>285</v>
      </c>
      <c r="D41" s="154" t="s">
        <v>261</v>
      </c>
      <c r="E41" s="154" t="s">
        <v>261</v>
      </c>
      <c r="F41" s="154" t="s">
        <v>286</v>
      </c>
      <c r="G41" s="154" t="s">
        <v>287</v>
      </c>
      <c r="H41" s="154" t="s">
        <v>288</v>
      </c>
      <c r="I41" s="154" t="s">
        <v>288</v>
      </c>
      <c r="J41" s="154" t="s">
        <v>289</v>
      </c>
      <c r="K41" s="154" t="s">
        <v>289</v>
      </c>
      <c r="L41" s="154" t="s">
        <v>289</v>
      </c>
    </row>
    <row r="42" spans="1:12" ht="15">
      <c r="A42" s="155">
        <v>39</v>
      </c>
      <c r="B42" s="154" t="s">
        <v>217</v>
      </c>
      <c r="C42" s="154" t="s">
        <v>290</v>
      </c>
      <c r="D42" s="154" t="s">
        <v>291</v>
      </c>
      <c r="E42" s="154" t="s">
        <v>291</v>
      </c>
      <c r="F42" s="154" t="s">
        <v>292</v>
      </c>
      <c r="G42" s="154" t="s">
        <v>293</v>
      </c>
      <c r="H42" s="154" t="s">
        <v>294</v>
      </c>
      <c r="I42" s="154" t="s">
        <v>294</v>
      </c>
      <c r="J42" s="154" t="s">
        <v>295</v>
      </c>
      <c r="K42" s="154" t="s">
        <v>295</v>
      </c>
      <c r="L42" s="154" t="s">
        <v>295</v>
      </c>
    </row>
    <row r="43" spans="1:12" ht="15">
      <c r="A43" s="155">
        <v>40</v>
      </c>
      <c r="B43" s="154" t="s">
        <v>219</v>
      </c>
      <c r="C43" s="154" t="s">
        <v>290</v>
      </c>
      <c r="D43" s="154" t="s">
        <v>291</v>
      </c>
      <c r="E43" s="154" t="s">
        <v>291</v>
      </c>
      <c r="F43" s="154" t="s">
        <v>292</v>
      </c>
      <c r="G43" s="154" t="s">
        <v>293</v>
      </c>
      <c r="H43" s="154" t="s">
        <v>294</v>
      </c>
      <c r="I43" s="154" t="s">
        <v>294</v>
      </c>
      <c r="J43" s="154" t="s">
        <v>295</v>
      </c>
      <c r="K43" s="154" t="s">
        <v>295</v>
      </c>
      <c r="L43" s="154" t="s">
        <v>295</v>
      </c>
    </row>
    <row r="44" spans="1:12" ht="15">
      <c r="A44" s="155">
        <v>41</v>
      </c>
      <c r="B44" s="154" t="s">
        <v>221</v>
      </c>
      <c r="C44" s="154" t="s">
        <v>290</v>
      </c>
      <c r="D44" s="154" t="s">
        <v>291</v>
      </c>
      <c r="E44" s="154" t="s">
        <v>291</v>
      </c>
      <c r="F44" s="154" t="s">
        <v>292</v>
      </c>
      <c r="G44" s="154" t="s">
        <v>293</v>
      </c>
      <c r="H44" s="154" t="s">
        <v>294</v>
      </c>
      <c r="I44" s="154" t="s">
        <v>294</v>
      </c>
      <c r="J44" s="154" t="s">
        <v>295</v>
      </c>
      <c r="K44" s="154" t="s">
        <v>295</v>
      </c>
      <c r="L44" s="154" t="s">
        <v>295</v>
      </c>
    </row>
    <row r="45" spans="1:12" ht="15">
      <c r="A45" s="155">
        <v>42</v>
      </c>
      <c r="B45" s="154" t="s">
        <v>223</v>
      </c>
      <c r="C45" s="154" t="s">
        <v>290</v>
      </c>
      <c r="D45" s="154" t="s">
        <v>291</v>
      </c>
      <c r="E45" s="154" t="s">
        <v>291</v>
      </c>
      <c r="F45" s="154" t="s">
        <v>292</v>
      </c>
      <c r="G45" s="154" t="s">
        <v>293</v>
      </c>
      <c r="H45" s="154" t="s">
        <v>294</v>
      </c>
      <c r="I45" s="154" t="s">
        <v>294</v>
      </c>
      <c r="J45" s="154" t="s">
        <v>295</v>
      </c>
      <c r="K45" s="154" t="s">
        <v>295</v>
      </c>
      <c r="L45" s="154" t="s">
        <v>295</v>
      </c>
    </row>
    <row r="46" spans="1:12" ht="15">
      <c r="A46" s="155">
        <v>43</v>
      </c>
      <c r="B46" s="154" t="s">
        <v>225</v>
      </c>
      <c r="C46" s="154" t="s">
        <v>296</v>
      </c>
      <c r="D46" s="154" t="s">
        <v>297</v>
      </c>
      <c r="E46" s="154" t="s">
        <v>297</v>
      </c>
      <c r="F46" s="154" t="s">
        <v>293</v>
      </c>
      <c r="G46" s="154" t="s">
        <v>298</v>
      </c>
      <c r="H46" s="154" t="s">
        <v>299</v>
      </c>
      <c r="I46" s="154" t="s">
        <v>299</v>
      </c>
      <c r="J46" s="154" t="s">
        <v>300</v>
      </c>
      <c r="K46" s="154" t="s">
        <v>300</v>
      </c>
      <c r="L46" s="154" t="s">
        <v>300</v>
      </c>
    </row>
    <row r="47" spans="1:12" ht="15">
      <c r="A47" s="155">
        <v>44</v>
      </c>
      <c r="B47" s="154" t="s">
        <v>227</v>
      </c>
      <c r="C47" s="154" t="s">
        <v>296</v>
      </c>
      <c r="D47" s="154" t="s">
        <v>297</v>
      </c>
      <c r="E47" s="154" t="s">
        <v>297</v>
      </c>
      <c r="F47" s="154" t="s">
        <v>293</v>
      </c>
      <c r="G47" s="154" t="s">
        <v>298</v>
      </c>
      <c r="H47" s="154" t="s">
        <v>299</v>
      </c>
      <c r="I47" s="154" t="s">
        <v>299</v>
      </c>
      <c r="J47" s="154" t="s">
        <v>300</v>
      </c>
      <c r="K47" s="154" t="s">
        <v>300</v>
      </c>
      <c r="L47" s="154" t="s">
        <v>300</v>
      </c>
    </row>
    <row r="48" spans="1:12" ht="15">
      <c r="A48" s="155">
        <v>45</v>
      </c>
      <c r="B48" s="154" t="s">
        <v>229</v>
      </c>
      <c r="C48" s="154" t="s">
        <v>296</v>
      </c>
      <c r="D48" s="154" t="s">
        <v>297</v>
      </c>
      <c r="E48" s="154" t="s">
        <v>297</v>
      </c>
      <c r="F48" s="154" t="s">
        <v>293</v>
      </c>
      <c r="G48" s="154" t="s">
        <v>298</v>
      </c>
      <c r="H48" s="154" t="s">
        <v>299</v>
      </c>
      <c r="I48" s="154" t="s">
        <v>299</v>
      </c>
      <c r="J48" s="154" t="s">
        <v>300</v>
      </c>
      <c r="K48" s="154" t="s">
        <v>300</v>
      </c>
      <c r="L48" s="154" t="s">
        <v>300</v>
      </c>
    </row>
    <row r="49" spans="1:12" ht="15">
      <c r="A49" s="155">
        <v>46</v>
      </c>
      <c r="B49" s="154" t="s">
        <v>231</v>
      </c>
      <c r="C49" s="154" t="s">
        <v>296</v>
      </c>
      <c r="D49" s="154" t="s">
        <v>297</v>
      </c>
      <c r="E49" s="154" t="s">
        <v>297</v>
      </c>
      <c r="F49" s="154" t="s">
        <v>293</v>
      </c>
      <c r="G49" s="154" t="s">
        <v>298</v>
      </c>
      <c r="H49" s="154" t="s">
        <v>299</v>
      </c>
      <c r="I49" s="154" t="s">
        <v>299</v>
      </c>
      <c r="J49" s="154" t="s">
        <v>300</v>
      </c>
      <c r="K49" s="154" t="s">
        <v>300</v>
      </c>
      <c r="L49" s="154" t="s">
        <v>300</v>
      </c>
    </row>
    <row r="50" spans="1:12" ht="15">
      <c r="A50" s="155">
        <v>47</v>
      </c>
      <c r="B50" s="154" t="s">
        <v>233</v>
      </c>
      <c r="C50" s="154" t="s">
        <v>301</v>
      </c>
      <c r="D50" s="154" t="s">
        <v>302</v>
      </c>
      <c r="E50" s="154" t="s">
        <v>302</v>
      </c>
      <c r="F50" s="154" t="s">
        <v>248</v>
      </c>
      <c r="G50" s="154" t="s">
        <v>303</v>
      </c>
      <c r="H50" s="154" t="s">
        <v>304</v>
      </c>
      <c r="I50" s="154" t="s">
        <v>304</v>
      </c>
      <c r="J50" s="154" t="s">
        <v>305</v>
      </c>
      <c r="K50" s="154" t="s">
        <v>305</v>
      </c>
      <c r="L50" s="154" t="s">
        <v>305</v>
      </c>
    </row>
    <row r="51" spans="1:12" ht="15">
      <c r="A51" s="155">
        <v>48</v>
      </c>
      <c r="B51" s="154" t="s">
        <v>235</v>
      </c>
      <c r="C51" s="154" t="s">
        <v>301</v>
      </c>
      <c r="D51" s="154" t="s">
        <v>302</v>
      </c>
      <c r="E51" s="154" t="s">
        <v>302</v>
      </c>
      <c r="F51" s="154" t="s">
        <v>248</v>
      </c>
      <c r="G51" s="154" t="s">
        <v>303</v>
      </c>
      <c r="H51" s="154" t="s">
        <v>304</v>
      </c>
      <c r="I51" s="154" t="s">
        <v>304</v>
      </c>
      <c r="J51" s="154" t="s">
        <v>305</v>
      </c>
      <c r="K51" s="154" t="s">
        <v>305</v>
      </c>
      <c r="L51" s="154" t="s">
        <v>305</v>
      </c>
    </row>
    <row r="52" spans="1:12" ht="15">
      <c r="A52" s="155">
        <v>49</v>
      </c>
      <c r="B52" s="154" t="s">
        <v>237</v>
      </c>
      <c r="C52" s="154" t="s">
        <v>301</v>
      </c>
      <c r="D52" s="154" t="s">
        <v>302</v>
      </c>
      <c r="E52" s="154" t="s">
        <v>302</v>
      </c>
      <c r="F52" s="154" t="s">
        <v>248</v>
      </c>
      <c r="G52" s="154" t="s">
        <v>303</v>
      </c>
      <c r="H52" s="154" t="s">
        <v>304</v>
      </c>
      <c r="I52" s="154" t="s">
        <v>304</v>
      </c>
      <c r="J52" s="154" t="s">
        <v>305</v>
      </c>
      <c r="K52" s="154" t="s">
        <v>305</v>
      </c>
      <c r="L52" s="154" t="s">
        <v>305</v>
      </c>
    </row>
    <row r="53" spans="1:12" ht="15">
      <c r="A53" s="155">
        <v>50</v>
      </c>
      <c r="B53" s="154" t="s">
        <v>239</v>
      </c>
      <c r="C53" s="154" t="s">
        <v>301</v>
      </c>
      <c r="D53" s="154" t="s">
        <v>302</v>
      </c>
      <c r="E53" s="154" t="s">
        <v>302</v>
      </c>
      <c r="F53" s="154" t="s">
        <v>248</v>
      </c>
      <c r="G53" s="154" t="s">
        <v>303</v>
      </c>
      <c r="H53" s="154" t="s">
        <v>304</v>
      </c>
      <c r="I53" s="154" t="s">
        <v>304</v>
      </c>
      <c r="J53" s="154" t="s">
        <v>305</v>
      </c>
      <c r="K53" s="154" t="s">
        <v>305</v>
      </c>
      <c r="L53" s="154" t="s">
        <v>305</v>
      </c>
    </row>
    <row r="54" spans="1:12" ht="15">
      <c r="A54" s="155">
        <v>51</v>
      </c>
      <c r="B54" s="154" t="s">
        <v>241</v>
      </c>
      <c r="C54" s="154" t="s">
        <v>306</v>
      </c>
      <c r="D54" s="154" t="s">
        <v>307</v>
      </c>
      <c r="E54" s="154" t="s">
        <v>307</v>
      </c>
      <c r="F54" s="154" t="s">
        <v>308</v>
      </c>
      <c r="G54" s="154" t="s">
        <v>309</v>
      </c>
      <c r="H54" s="154" t="s">
        <v>310</v>
      </c>
      <c r="I54" s="154" t="s">
        <v>310</v>
      </c>
      <c r="J54" s="154" t="s">
        <v>311</v>
      </c>
      <c r="K54" s="154" t="s">
        <v>311</v>
      </c>
      <c r="L54" s="154" t="s">
        <v>311</v>
      </c>
    </row>
    <row r="55" spans="1:12" ht="15">
      <c r="A55" s="142"/>
      <c r="B55" s="142"/>
      <c r="C55" s="142"/>
      <c r="D55" s="142"/>
      <c r="E55" s="142"/>
      <c r="F55" s="142"/>
      <c r="G55" s="142"/>
      <c r="H55" s="142"/>
      <c r="I55" s="142"/>
      <c r="J55" s="142"/>
      <c r="K55" s="142"/>
      <c r="L55" s="142"/>
    </row>
    <row r="56" spans="1:12" ht="15">
      <c r="A56" s="142"/>
      <c r="B56" s="142"/>
      <c r="C56" s="142"/>
      <c r="D56" s="142"/>
      <c r="E56" s="142"/>
      <c r="F56" s="142"/>
      <c r="G56" s="142"/>
      <c r="H56" s="142"/>
      <c r="I56" s="142"/>
      <c r="J56" s="142"/>
      <c r="K56" s="142"/>
      <c r="L56" s="142"/>
    </row>
    <row r="57" spans="1:12" ht="15">
      <c r="A57" s="142"/>
      <c r="B57" s="142"/>
      <c r="C57" s="142"/>
      <c r="D57" s="142"/>
      <c r="E57" s="142"/>
      <c r="F57" s="142"/>
      <c r="G57" s="142"/>
      <c r="H57" s="142"/>
      <c r="I57" s="142"/>
      <c r="J57" s="142"/>
      <c r="K57" s="142"/>
      <c r="L57" s="142"/>
    </row>
    <row r="58" spans="1:12" ht="15">
      <c r="A58" s="142"/>
      <c r="B58" s="142"/>
      <c r="C58" s="142"/>
      <c r="D58" s="142"/>
      <c r="E58" s="142"/>
      <c r="F58" s="142"/>
      <c r="G58" s="142"/>
      <c r="H58" s="142"/>
      <c r="I58" s="142"/>
      <c r="J58" s="142"/>
      <c r="K58" s="142"/>
      <c r="L58" s="142"/>
    </row>
    <row r="59" spans="1:12" ht="15">
      <c r="A59" s="142"/>
      <c r="B59" s="142"/>
      <c r="C59" s="142"/>
      <c r="D59" s="142"/>
      <c r="E59" s="142"/>
      <c r="F59" s="142"/>
      <c r="G59" s="142"/>
      <c r="H59" s="142"/>
      <c r="I59" s="142"/>
      <c r="J59" s="142"/>
      <c r="K59" s="142"/>
      <c r="L59" s="142"/>
    </row>
    <row r="60" spans="1:12" ht="15">
      <c r="A60" s="142"/>
      <c r="B60" s="142"/>
      <c r="C60" s="142"/>
      <c r="D60" s="142"/>
      <c r="E60" s="142"/>
      <c r="F60" s="142"/>
      <c r="G60" s="142"/>
      <c r="H60" s="142"/>
      <c r="I60" s="142"/>
      <c r="J60" s="142"/>
      <c r="K60" s="142"/>
      <c r="L60" s="142"/>
    </row>
    <row r="61" spans="1:12" ht="15">
      <c r="A61" s="142"/>
      <c r="B61" s="142"/>
      <c r="C61" s="142"/>
      <c r="D61" s="142"/>
      <c r="E61" s="142"/>
      <c r="F61" s="142"/>
      <c r="G61" s="142"/>
      <c r="H61" s="142"/>
      <c r="I61" s="142"/>
      <c r="J61" s="142"/>
      <c r="K61" s="142"/>
      <c r="L61" s="142"/>
    </row>
    <row r="62" spans="1:12" ht="15">
      <c r="A62" s="142"/>
      <c r="B62" s="142"/>
      <c r="C62" s="142"/>
      <c r="D62" s="142"/>
      <c r="E62" s="142"/>
      <c r="F62" s="142"/>
      <c r="G62" s="142"/>
      <c r="H62" s="142"/>
      <c r="I62" s="142"/>
      <c r="J62" s="142"/>
      <c r="K62" s="142"/>
      <c r="L62" s="142"/>
    </row>
    <row r="63" spans="1:12" ht="15">
      <c r="A63" s="142"/>
      <c r="B63" s="142"/>
      <c r="C63" s="142"/>
      <c r="D63" s="142"/>
      <c r="E63" s="142"/>
      <c r="F63" s="142"/>
      <c r="G63" s="142"/>
      <c r="H63" s="142"/>
      <c r="I63" s="142"/>
      <c r="J63" s="142"/>
      <c r="K63" s="142"/>
      <c r="L63" s="142"/>
    </row>
    <row r="64" spans="1:12" ht="15">
      <c r="A64" s="142"/>
      <c r="B64" s="142"/>
      <c r="C64" s="142"/>
      <c r="D64" s="142"/>
      <c r="E64" s="142"/>
      <c r="F64" s="142"/>
      <c r="G64" s="142"/>
      <c r="H64" s="142"/>
      <c r="I64" s="142"/>
      <c r="J64" s="142"/>
      <c r="K64" s="142"/>
      <c r="L64" s="142"/>
    </row>
    <row r="65" spans="1:12" ht="15">
      <c r="A65" s="142"/>
      <c r="B65" s="142"/>
      <c r="C65" s="142"/>
      <c r="D65" s="142"/>
      <c r="E65" s="142"/>
      <c r="F65" s="142"/>
      <c r="G65" s="142"/>
      <c r="H65" s="142"/>
      <c r="I65" s="142"/>
      <c r="J65" s="142"/>
      <c r="K65" s="142"/>
      <c r="L65" s="142"/>
    </row>
    <row r="66" spans="1:12" ht="15">
      <c r="A66" s="142"/>
      <c r="B66" s="142"/>
      <c r="C66" s="142"/>
      <c r="D66" s="142"/>
      <c r="E66" s="142"/>
      <c r="F66" s="142"/>
      <c r="G66" s="142"/>
      <c r="H66" s="142"/>
      <c r="I66" s="142"/>
      <c r="J66" s="142"/>
      <c r="K66" s="142"/>
      <c r="L66" s="142"/>
    </row>
    <row r="67" spans="1:12" ht="15">
      <c r="A67" s="142"/>
      <c r="B67" s="142"/>
      <c r="C67" s="142"/>
      <c r="D67" s="142"/>
      <c r="E67" s="142"/>
      <c r="F67" s="142"/>
      <c r="G67" s="142"/>
      <c r="H67" s="142"/>
      <c r="I67" s="142"/>
      <c r="J67" s="142"/>
      <c r="K67" s="142"/>
      <c r="L67" s="142"/>
    </row>
    <row r="68" spans="1:12" ht="15">
      <c r="A68" s="142"/>
      <c r="B68" s="142"/>
      <c r="C68" s="142"/>
      <c r="D68" s="142"/>
      <c r="E68" s="142"/>
      <c r="F68" s="142"/>
      <c r="G68" s="142"/>
      <c r="H68" s="142"/>
      <c r="I68" s="142"/>
      <c r="J68" s="142"/>
      <c r="K68" s="142"/>
      <c r="L68" s="142"/>
    </row>
    <row r="69" spans="1:12" ht="15">
      <c r="A69" s="142"/>
      <c r="B69" s="142"/>
      <c r="C69" s="142"/>
      <c r="D69" s="142"/>
      <c r="E69" s="142"/>
      <c r="F69" s="142"/>
      <c r="G69" s="142"/>
      <c r="H69" s="142"/>
      <c r="I69" s="142"/>
      <c r="J69" s="142"/>
      <c r="K69" s="142"/>
      <c r="L69" s="142"/>
    </row>
    <row r="70" spans="1:12" ht="15">
      <c r="A70" s="142"/>
      <c r="B70" s="142"/>
      <c r="C70" s="142"/>
      <c r="D70" s="142"/>
      <c r="E70" s="142"/>
      <c r="F70" s="142"/>
      <c r="G70" s="142"/>
      <c r="H70" s="142"/>
      <c r="I70" s="142"/>
      <c r="J70" s="142"/>
      <c r="K70" s="142"/>
      <c r="L70" s="142"/>
    </row>
    <row r="71" spans="1:12" ht="15">
      <c r="A71" s="142"/>
      <c r="B71" s="142"/>
      <c r="C71" s="142"/>
      <c r="D71" s="142"/>
      <c r="E71" s="142"/>
      <c r="F71" s="142"/>
      <c r="G71" s="142"/>
      <c r="H71" s="142"/>
      <c r="I71" s="142"/>
      <c r="J71" s="142"/>
      <c r="K71" s="142"/>
      <c r="L71" s="142"/>
    </row>
    <row r="72" spans="1:12" ht="15">
      <c r="A72" s="142"/>
      <c r="B72" s="142"/>
      <c r="C72" s="142"/>
      <c r="D72" s="142"/>
      <c r="E72" s="142"/>
      <c r="F72" s="142"/>
      <c r="G72" s="142"/>
      <c r="H72" s="142"/>
      <c r="I72" s="142"/>
      <c r="J72" s="142"/>
      <c r="K72" s="142"/>
      <c r="L72" s="142"/>
    </row>
    <row r="73" spans="1:12" ht="15">
      <c r="A73" s="142"/>
      <c r="B73" s="142"/>
      <c r="C73" s="142"/>
      <c r="D73" s="142"/>
      <c r="E73" s="142"/>
      <c r="F73" s="142"/>
      <c r="G73" s="142"/>
      <c r="H73" s="142"/>
      <c r="I73" s="142"/>
      <c r="J73" s="142"/>
      <c r="K73" s="142"/>
      <c r="L73" s="142"/>
    </row>
    <row r="74" spans="1:12" ht="15">
      <c r="A74" s="142"/>
      <c r="B74" s="142"/>
      <c r="C74" s="142"/>
      <c r="D74" s="142"/>
      <c r="E74" s="142"/>
      <c r="F74" s="142"/>
      <c r="G74" s="142"/>
      <c r="H74" s="142"/>
      <c r="I74" s="142"/>
      <c r="J74" s="142"/>
      <c r="K74" s="142"/>
      <c r="L74" s="142"/>
    </row>
    <row r="75" spans="1:12" ht="15">
      <c r="A75" s="142"/>
      <c r="B75" s="142"/>
      <c r="C75" s="142"/>
      <c r="D75" s="142"/>
      <c r="E75" s="142"/>
      <c r="F75" s="142"/>
      <c r="G75" s="142"/>
      <c r="H75" s="142"/>
      <c r="I75" s="142"/>
      <c r="J75" s="142"/>
      <c r="K75" s="142"/>
      <c r="L75" s="142"/>
    </row>
    <row r="76" spans="1:12" ht="15">
      <c r="A76" s="142"/>
      <c r="B76" s="142"/>
      <c r="C76" s="142"/>
      <c r="D76" s="142"/>
      <c r="E76" s="142"/>
      <c r="F76" s="142"/>
      <c r="G76" s="142"/>
      <c r="H76" s="142"/>
      <c r="I76" s="142"/>
      <c r="J76" s="142"/>
      <c r="K76" s="142"/>
      <c r="L76" s="142"/>
    </row>
    <row r="77" spans="1:12" ht="15">
      <c r="A77" s="142"/>
      <c r="B77" s="142"/>
      <c r="C77" s="142"/>
      <c r="D77" s="142"/>
      <c r="E77" s="142"/>
      <c r="F77" s="142"/>
      <c r="G77" s="142"/>
      <c r="H77" s="142"/>
      <c r="I77" s="142"/>
      <c r="J77" s="142"/>
      <c r="K77" s="142"/>
      <c r="L77" s="142"/>
    </row>
    <row r="78" spans="1:12" ht="15">
      <c r="A78" s="142"/>
      <c r="B78" s="142"/>
      <c r="C78" s="142"/>
      <c r="D78" s="142"/>
      <c r="E78" s="142"/>
      <c r="F78" s="142"/>
      <c r="G78" s="142"/>
      <c r="H78" s="142"/>
      <c r="I78" s="142"/>
      <c r="J78" s="142"/>
      <c r="K78" s="142"/>
      <c r="L78" s="142"/>
    </row>
    <row r="79" spans="1:12" ht="15">
      <c r="A79" s="142"/>
      <c r="B79" s="142"/>
      <c r="C79" s="142"/>
      <c r="D79" s="142"/>
      <c r="E79" s="142"/>
      <c r="F79" s="142"/>
      <c r="G79" s="142"/>
      <c r="H79" s="142"/>
      <c r="I79" s="142"/>
      <c r="J79" s="142"/>
      <c r="K79" s="142"/>
      <c r="L79" s="142"/>
    </row>
    <row r="80" spans="1:12" ht="15">
      <c r="A80" s="142"/>
      <c r="B80" s="142"/>
      <c r="C80" s="142"/>
      <c r="D80" s="142"/>
      <c r="E80" s="142"/>
      <c r="F80" s="142"/>
      <c r="G80" s="142"/>
      <c r="H80" s="142"/>
      <c r="I80" s="142"/>
      <c r="J80" s="142"/>
      <c r="K80" s="142"/>
      <c r="L80" s="142"/>
    </row>
    <row r="81" spans="1:12" ht="15">
      <c r="A81" s="142"/>
      <c r="B81" s="142"/>
      <c r="C81" s="142"/>
      <c r="D81" s="142"/>
      <c r="E81" s="142"/>
      <c r="F81" s="142"/>
      <c r="G81" s="142"/>
      <c r="H81" s="142"/>
      <c r="I81" s="142"/>
      <c r="J81" s="142"/>
      <c r="K81" s="142"/>
      <c r="L81" s="142"/>
    </row>
    <row r="82" spans="1:12" ht="15">
      <c r="A82" s="142"/>
      <c r="B82" s="142"/>
      <c r="C82" s="142"/>
      <c r="D82" s="142"/>
      <c r="E82" s="142"/>
      <c r="F82" s="142"/>
      <c r="G82" s="142"/>
      <c r="H82" s="142"/>
      <c r="I82" s="142"/>
      <c r="J82" s="142"/>
      <c r="K82" s="142"/>
      <c r="L82" s="142"/>
    </row>
    <row r="83" spans="1:12" ht="15">
      <c r="A83" s="142"/>
      <c r="B83" s="142"/>
      <c r="C83" s="142"/>
      <c r="D83" s="142"/>
      <c r="E83" s="142"/>
      <c r="F83" s="142"/>
      <c r="G83" s="142"/>
      <c r="H83" s="142"/>
      <c r="I83" s="142"/>
      <c r="J83" s="142"/>
      <c r="K83" s="142"/>
      <c r="L83" s="142"/>
    </row>
    <row r="84" spans="1:12" ht="15">
      <c r="A84" s="142"/>
      <c r="B84" s="142"/>
      <c r="C84" s="142"/>
      <c r="D84" s="142"/>
      <c r="E84" s="142"/>
      <c r="F84" s="142"/>
      <c r="G84" s="142"/>
      <c r="H84" s="142"/>
      <c r="I84" s="142"/>
      <c r="J84" s="142"/>
      <c r="K84" s="142"/>
      <c r="L84" s="142"/>
    </row>
    <row r="85" spans="1:12" ht="15">
      <c r="A85" s="142"/>
      <c r="B85" s="142"/>
      <c r="C85" s="142"/>
      <c r="D85" s="142"/>
      <c r="E85" s="142"/>
      <c r="F85" s="142"/>
      <c r="G85" s="142"/>
      <c r="H85" s="142"/>
      <c r="I85" s="142"/>
      <c r="J85" s="142"/>
      <c r="K85" s="142"/>
      <c r="L85" s="142"/>
    </row>
    <row r="86" spans="1:12" ht="15">
      <c r="A86" s="142"/>
      <c r="B86" s="142"/>
      <c r="C86" s="142"/>
      <c r="D86" s="142"/>
      <c r="E86" s="142"/>
      <c r="F86" s="142"/>
      <c r="G86" s="142"/>
      <c r="H86" s="142"/>
      <c r="I86" s="142"/>
      <c r="J86" s="142"/>
      <c r="K86" s="142"/>
      <c r="L86" s="142"/>
    </row>
    <row r="87" spans="1:12" ht="15">
      <c r="A87" s="142"/>
      <c r="B87" s="142"/>
      <c r="C87" s="142"/>
      <c r="D87" s="142"/>
      <c r="E87" s="142"/>
      <c r="F87" s="142"/>
      <c r="G87" s="142"/>
      <c r="H87" s="142"/>
      <c r="I87" s="142"/>
      <c r="J87" s="142"/>
      <c r="K87" s="142"/>
      <c r="L87" s="142"/>
    </row>
    <row r="88" spans="1:12" ht="15">
      <c r="A88" s="142"/>
      <c r="B88" s="142"/>
      <c r="C88" s="142"/>
      <c r="D88" s="142"/>
      <c r="E88" s="142"/>
      <c r="F88" s="142"/>
      <c r="G88" s="142"/>
      <c r="H88" s="142"/>
      <c r="I88" s="142"/>
      <c r="J88" s="142"/>
      <c r="K88" s="142"/>
      <c r="L88" s="142"/>
    </row>
  </sheetData>
  <mergeCells count="1">
    <mergeCell ref="A2:L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0BA2C-96BA-41F6-9C49-98A53D56E270}">
  <dimension ref="A1:X34"/>
  <sheetViews>
    <sheetView topLeftCell="K1" workbookViewId="0">
      <selection activeCell="AB42" sqref="AB42"/>
    </sheetView>
  </sheetViews>
  <sheetFormatPr defaultRowHeight="15"/>
  <sheetData>
    <row r="1" spans="1:24" ht="36">
      <c r="A1" s="153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5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</row>
    <row r="2" spans="1:24">
      <c r="A2" s="142"/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</row>
    <row r="3" spans="1:24">
      <c r="A3" s="142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</row>
    <row r="4" spans="1:24">
      <c r="A4" s="142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</row>
    <row r="5" spans="1:24">
      <c r="A5" s="142"/>
      <c r="B5" s="142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</row>
    <row r="6" spans="1:24">
      <c r="A6" s="142"/>
      <c r="B6" s="14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</row>
    <row r="7" spans="1:24">
      <c r="A7" s="142"/>
      <c r="B7" s="142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</row>
    <row r="8" spans="1:24">
      <c r="A8" s="142"/>
      <c r="B8" s="142"/>
      <c r="C8" s="142"/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</row>
    <row r="9" spans="1:24">
      <c r="A9" s="142"/>
      <c r="B9" s="142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</row>
    <row r="10" spans="1:24">
      <c r="A10" s="142"/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</row>
    <row r="11" spans="1:24">
      <c r="A11" s="142"/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</row>
    <row r="12" spans="1:24">
      <c r="A12" s="142"/>
      <c r="B12" s="142"/>
      <c r="C12" s="142"/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</row>
    <row r="13" spans="1:24">
      <c r="A13" s="142"/>
      <c r="B13" s="142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</row>
    <row r="14" spans="1:24">
      <c r="A14" s="142"/>
      <c r="B14" s="142"/>
      <c r="C14" s="142"/>
      <c r="D14" s="142"/>
      <c r="E14" s="142"/>
      <c r="F14" s="142"/>
      <c r="G14" s="142"/>
      <c r="H14" s="142"/>
      <c r="I14" s="14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</row>
    <row r="15" spans="1:24">
      <c r="A15" s="142"/>
      <c r="B15" s="142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</row>
    <row r="16" spans="1:24">
      <c r="A16" s="142"/>
      <c r="B16" s="142"/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</row>
    <row r="17" spans="1:24">
      <c r="A17" s="142"/>
      <c r="B17" s="142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</row>
    <row r="18" spans="1:24">
      <c r="A18" s="142"/>
      <c r="B18" s="142"/>
      <c r="C18" s="142"/>
      <c r="D18" s="142"/>
      <c r="E18" s="142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</row>
    <row r="19" spans="1:24">
      <c r="A19" s="142"/>
      <c r="B19" s="142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</row>
    <row r="20" spans="1:24">
      <c r="A20" s="142"/>
      <c r="B20" s="142"/>
      <c r="C20" s="142"/>
      <c r="D20" s="142"/>
      <c r="E20" s="142"/>
      <c r="F20" s="142"/>
      <c r="G20" s="142"/>
      <c r="H20" s="142"/>
      <c r="I20" s="142"/>
      <c r="J20" s="142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</row>
    <row r="21" spans="1:24">
      <c r="A21" s="142"/>
      <c r="B21" s="142"/>
      <c r="C21" s="142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</row>
    <row r="22" spans="1:24">
      <c r="A22" s="142"/>
      <c r="B22" s="142"/>
      <c r="C22" s="142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</row>
    <row r="23" spans="1:24">
      <c r="A23" s="142"/>
      <c r="B23" s="142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</row>
    <row r="24" spans="1:24">
      <c r="A24" s="142"/>
      <c r="B24" s="142"/>
      <c r="C24" s="142"/>
      <c r="D24" s="142"/>
      <c r="E24" s="142"/>
      <c r="F24" s="142"/>
      <c r="G24" s="142"/>
      <c r="H24" s="142"/>
      <c r="I24" s="142"/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</row>
    <row r="25" spans="1:24">
      <c r="A25" s="142"/>
      <c r="B25" s="142"/>
      <c r="C25" s="142"/>
      <c r="D25" s="142"/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</row>
    <row r="26" spans="1:24">
      <c r="A26" s="142"/>
      <c r="B26" s="142"/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</row>
    <row r="27" spans="1:24">
      <c r="A27" s="142"/>
      <c r="B27" s="142"/>
      <c r="C27" s="142"/>
      <c r="D27" s="142"/>
      <c r="E27" s="142"/>
      <c r="F27" s="142"/>
      <c r="G27" s="142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</row>
    <row r="28" spans="1:24">
      <c r="A28" s="142"/>
      <c r="B28" s="142"/>
      <c r="C28" s="142"/>
      <c r="D28" s="142"/>
      <c r="E28" s="142"/>
      <c r="F28" s="142"/>
      <c r="G28" s="142"/>
      <c r="H28" s="142"/>
      <c r="I28" s="142"/>
      <c r="J28" s="142"/>
      <c r="K28" s="142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</row>
    <row r="29" spans="1:24">
      <c r="A29" s="142"/>
      <c r="B29" s="142"/>
      <c r="C29" s="142"/>
      <c r="D29" s="142"/>
      <c r="E29" s="142"/>
      <c r="F29" s="142"/>
      <c r="G29" s="142"/>
      <c r="H29" s="142"/>
      <c r="I29" s="142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</row>
    <row r="30" spans="1:24">
      <c r="A30" s="142"/>
      <c r="B30" s="142"/>
      <c r="C30" s="142"/>
      <c r="D30" s="142"/>
      <c r="E30" s="142"/>
      <c r="F30" s="142"/>
      <c r="G30" s="142"/>
      <c r="H30" s="142"/>
      <c r="I30" s="142"/>
      <c r="J30" s="142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</row>
    <row r="31" spans="1:24">
      <c r="A31" s="142"/>
      <c r="B31" s="142"/>
      <c r="C31" s="142"/>
      <c r="D31" s="142"/>
      <c r="E31" s="142"/>
      <c r="F31" s="142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</row>
    <row r="32" spans="1:24">
      <c r="A32" s="142"/>
      <c r="B32" s="142"/>
      <c r="C32" s="142"/>
      <c r="D32" s="142"/>
      <c r="E32" s="142"/>
      <c r="F32" s="142"/>
      <c r="G32" s="142"/>
      <c r="H32" s="142"/>
      <c r="I32" s="142"/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</row>
    <row r="33" spans="1:24">
      <c r="A33" s="142"/>
      <c r="B33" s="142"/>
      <c r="C33" s="142"/>
      <c r="D33" s="142"/>
      <c r="E33" s="142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</row>
    <row r="34" spans="1:24">
      <c r="A34" s="142"/>
      <c r="B34" s="142"/>
      <c r="C34" s="142"/>
      <c r="D34" s="142"/>
      <c r="E34" s="142"/>
      <c r="F34" s="142"/>
      <c r="G34" s="142"/>
      <c r="H34" s="142"/>
      <c r="I34" s="142"/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Gromar</dc:creator>
  <cp:keywords/>
  <dc:description/>
  <cp:lastModifiedBy/>
  <cp:revision/>
  <dcterms:created xsi:type="dcterms:W3CDTF">2020-07-28T22:02:06Z</dcterms:created>
  <dcterms:modified xsi:type="dcterms:W3CDTF">2026-04-24T17:37:02Z</dcterms:modified>
  <cp:category/>
  <cp:contentStatus/>
</cp:coreProperties>
</file>